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06"/>
  <workbookPr/>
  <mc:AlternateContent xmlns:mc="http://schemas.openxmlformats.org/markup-compatibility/2006">
    <mc:Choice Requires="x15">
      <x15ac:absPath xmlns:x15ac="http://schemas.microsoft.com/office/spreadsheetml/2010/11/ac" url="C:\Users\04500845909\Downloads\"/>
    </mc:Choice>
  </mc:AlternateContent>
  <xr:revisionPtr revIDLastSave="4" documentId="8_{346E3EBC-A29D-4517-88DA-6F02795D1F2D}" xr6:coauthVersionLast="47" xr6:coauthVersionMax="47" xr10:uidLastSave="{CD8776BC-8946-4741-A533-92C819C51249}"/>
  <bookViews>
    <workbookView xWindow="0" yWindow="0" windowWidth="9090" windowHeight="8085" firstSheet="1" activeTab="4" xr2:uid="{00000000-000D-0000-FFFF-FFFF00000000}"/>
  </bookViews>
  <sheets>
    <sheet name="Instruções" sheetId="1" r:id="rId1"/>
    <sheet name="Conceitos" sheetId="2" r:id="rId2"/>
    <sheet name="Fatores Internos" sheetId="3" r:id="rId3"/>
    <sheet name="Fatores Externos" sheetId="4" r:id="rId4"/>
    <sheet name="Resultado Gráfico" sheetId="5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6" i="3" l="1"/>
  <c r="R28" i="4"/>
  <c r="R27" i="4"/>
  <c r="R26" i="4"/>
  <c r="R25" i="4"/>
  <c r="R24" i="4"/>
  <c r="R23" i="4"/>
  <c r="R22" i="4"/>
  <c r="R21" i="4"/>
  <c r="R20" i="4"/>
  <c r="R19" i="4"/>
  <c r="R18" i="4"/>
  <c r="R17" i="4"/>
  <c r="R16" i="4"/>
  <c r="AA15" i="4"/>
  <c r="W15" i="4"/>
  <c r="R15" i="4"/>
  <c r="AA14" i="4"/>
  <c r="W14" i="4"/>
  <c r="R14" i="4"/>
  <c r="AA13" i="4"/>
  <c r="W13" i="4"/>
  <c r="R13" i="4"/>
  <c r="AA12" i="4"/>
  <c r="W12" i="4"/>
  <c r="R12" i="4"/>
  <c r="N11" i="4" s="1"/>
  <c r="O11" i="4" s="1"/>
  <c r="AA11" i="4"/>
  <c r="W11" i="4"/>
  <c r="R11" i="4"/>
  <c r="N10" i="4" s="1"/>
  <c r="O10" i="4" s="1"/>
  <c r="AA10" i="4"/>
  <c r="W10" i="4"/>
  <c r="R10" i="4"/>
  <c r="AA9" i="4"/>
  <c r="W9" i="4"/>
  <c r="R9" i="4"/>
  <c r="AA8" i="4"/>
  <c r="W8" i="4"/>
  <c r="R8" i="4"/>
  <c r="AA7" i="4"/>
  <c r="W7" i="4"/>
  <c r="R7" i="4"/>
  <c r="N7" i="4" s="1"/>
  <c r="O7" i="4" s="1"/>
  <c r="R6" i="4"/>
  <c r="N6" i="4" s="1"/>
  <c r="O6" i="4" s="1"/>
  <c r="R5" i="4"/>
  <c r="N5" i="4" s="1"/>
  <c r="P29" i="3"/>
  <c r="P28" i="3"/>
  <c r="P27" i="3"/>
  <c r="P26" i="3"/>
  <c r="P25" i="3"/>
  <c r="N23" i="3" s="1"/>
  <c r="O23" i="3" s="1"/>
  <c r="P24" i="3"/>
  <c r="N22" i="3" s="1"/>
  <c r="O22" i="3" s="1"/>
  <c r="P23" i="3"/>
  <c r="N21" i="3" s="1"/>
  <c r="O21" i="3" s="1"/>
  <c r="P22" i="3"/>
  <c r="N20" i="3" s="1"/>
  <c r="O20" i="3" s="1"/>
  <c r="P21" i="3"/>
  <c r="N19" i="3" s="1"/>
  <c r="O19" i="3" s="1"/>
  <c r="P20" i="3"/>
  <c r="N18" i="3" s="1"/>
  <c r="O18" i="3" s="1"/>
  <c r="P19" i="3"/>
  <c r="N17" i="3" s="1"/>
  <c r="O17" i="3" s="1"/>
  <c r="P18" i="3"/>
  <c r="N16" i="3" s="1"/>
  <c r="O16" i="3" s="1"/>
  <c r="P17" i="3"/>
  <c r="N15" i="3" s="1"/>
  <c r="O15" i="3" s="1"/>
  <c r="Y16" i="3"/>
  <c r="P16" i="3"/>
  <c r="N14" i="3" s="1"/>
  <c r="O14" i="3" s="1"/>
  <c r="Y15" i="3"/>
  <c r="P15" i="3"/>
  <c r="Y14" i="3"/>
  <c r="P14" i="3"/>
  <c r="N13" i="3" s="1"/>
  <c r="O13" i="3" s="1"/>
  <c r="Y13" i="3"/>
  <c r="P13" i="3"/>
  <c r="N12" i="3" s="1"/>
  <c r="O12" i="3" s="1"/>
  <c r="Y12" i="3"/>
  <c r="P12" i="3"/>
  <c r="N11" i="3" s="1"/>
  <c r="O11" i="3" s="1"/>
  <c r="Y11" i="3"/>
  <c r="P11" i="3"/>
  <c r="N10" i="3" s="1"/>
  <c r="O10" i="3" s="1"/>
  <c r="Y10" i="3"/>
  <c r="P10" i="3"/>
  <c r="N9" i="3" s="1"/>
  <c r="O9" i="3" s="1"/>
  <c r="Y9" i="3"/>
  <c r="P9" i="3"/>
  <c r="N8" i="3" s="1"/>
  <c r="O8" i="3" s="1"/>
  <c r="Y8" i="3"/>
  <c r="P8" i="3"/>
  <c r="N7" i="3" s="1"/>
  <c r="O7" i="3" s="1"/>
  <c r="P7" i="3"/>
  <c r="N6" i="3" s="1"/>
  <c r="N8" i="4" l="1"/>
  <c r="O8" i="4" s="1"/>
  <c r="N9" i="4"/>
  <c r="O9" i="4" s="1"/>
  <c r="N12" i="4"/>
  <c r="O12" i="4" s="1"/>
  <c r="N13" i="4"/>
  <c r="O13" i="4" s="1"/>
  <c r="N14" i="4"/>
  <c r="O14" i="4" s="1"/>
  <c r="N15" i="4"/>
  <c r="O15" i="4" s="1"/>
  <c r="O6" i="3"/>
  <c r="N24" i="3"/>
  <c r="R6" i="5"/>
  <c r="R4" i="5"/>
  <c r="O5" i="4"/>
  <c r="R5" i="5" l="1"/>
  <c r="N16" i="4"/>
  <c r="R7" i="5"/>
</calcChain>
</file>

<file path=xl/sharedStrings.xml><?xml version="1.0" encoding="utf-8"?>
<sst xmlns="http://schemas.openxmlformats.org/spreadsheetml/2006/main" count="161" uniqueCount="92">
  <si>
    <t>Análise SWOT</t>
  </si>
  <si>
    <t>Como a análise SWOT pode ajudar UDESC?</t>
  </si>
  <si>
    <t>A Análise SWOT é uma das ferramentas mais simples e ao mesmo tempo úteis, que as organizações têm ao seu dispor para entender o ambiente em que está inserida e criar a base de informações necessárias para planejar seu futuro, com base em suas forçar e fraquezas.
O termo SWOT é o acrônimo para Strengths, Weaknesses, Opportunities and Threats; que quando traduzimos para o português temos a sigla FOFA, que significa Forças, Fraquezas, Oportunidades e Ameaças.
Além de ser uma ferramenta comumente utilizada no Planejamento Estratégico, também podemos utilizá-la no dia a dia para mapear desafios e oportunidades para cada Instituição de Ensino Superior (IES).</t>
  </si>
  <si>
    <t>Instruções de Uso</t>
  </si>
  <si>
    <t>Na aba "Conceitos" explicamos de forma objetiva o que você precisa saber para começar a utilizar a ferramenta imediatamente;</t>
  </si>
  <si>
    <r>
      <rPr>
        <sz val="10"/>
        <color rgb="FF000000"/>
        <rFont val="Roboto"/>
      </rPr>
      <t xml:space="preserve">Nas abas </t>
    </r>
    <r>
      <rPr>
        <b/>
        <sz val="11"/>
        <color rgb="FF000000"/>
        <rFont val="Calibri"/>
      </rPr>
      <t>"Fatores Internos"</t>
    </r>
    <r>
      <rPr>
        <sz val="11"/>
        <color rgb="FF000000"/>
        <rFont val="Calibri"/>
      </rPr>
      <t xml:space="preserve"> e </t>
    </r>
    <r>
      <rPr>
        <b/>
        <sz val="11"/>
        <color rgb="FF000000"/>
        <rFont val="Calibri"/>
      </rPr>
      <t>"Fatores Externos"</t>
    </r>
    <r>
      <rPr>
        <sz val="11"/>
        <color rgb="FF000000"/>
        <rFont val="Calibri"/>
      </rPr>
      <t xml:space="preserve"> , o Centro irá mapear o seu cenário, preenchendo as 03 colunas iniciais, atribuindo importância e dando peso para cada fator levantado conforme os parâmetros constantes. A planilha irá calcular automaticamente, com base nos critérios levantados, se o ponto mapeado é uma Força ou Fraqueza; Oportunidade ou Ameça;</t>
    </r>
  </si>
  <si>
    <r>
      <t xml:space="preserve">Na aba </t>
    </r>
    <r>
      <rPr>
        <b/>
        <sz val="11"/>
        <rFont val="Calibri"/>
      </rPr>
      <t>"Resultado Gráfico"</t>
    </r>
    <r>
      <rPr>
        <sz val="11"/>
        <color rgb="FF000000"/>
        <rFont val="Calibri"/>
      </rPr>
      <t xml:space="preserve"> você confere uma visão geral da Matriz SWOT com base nas análise Interna, Externa e fatores Positivos e Negativos.</t>
    </r>
  </si>
  <si>
    <t>Conceitos da Análise SWOT</t>
  </si>
  <si>
    <t>A Matriz SWOT avalia a organização olhando para suas forças e fraquezas e também levando em consideração os fatores internos e externos da organização. Este mapeamento pode ser utilizado como apoio para o Planejamento Estratégico da UDESC e também no dia a dia para entender desafios e oportunidades de alavancagem na operação.</t>
  </si>
  <si>
    <t>Fatores Internos</t>
  </si>
  <si>
    <t>Pontos internos da UDESC que a diferenciam das demais IES e estão sobre o locus de controle (podemos atuar na melhoria) da instituição.</t>
  </si>
  <si>
    <t>Fatores Externos</t>
  </si>
  <si>
    <t>Pontos de fora da UDESC (ambiente/mercado/sociedade) que impactam a Instituição</t>
  </si>
  <si>
    <t>(Forças e Fraquezas)</t>
  </si>
  <si>
    <t>(Ameças e Oportunidades)</t>
  </si>
  <si>
    <t>Mapeado todos os pontos internos e externos, realizamos uma análise de corelação entre eles, conforme abaixo:</t>
  </si>
  <si>
    <t>Fatores Positivos</t>
  </si>
  <si>
    <t>Fatores Negativos</t>
  </si>
  <si>
    <t xml:space="preserve">Neste quadrante devemos elencar todas as forças, as vantagens internas da UDESC em relação as outras IES. </t>
  </si>
  <si>
    <t xml:space="preserve">Neste quadrante precisamos levantar quais as principais desvantagens internas da UDESC em relação às demais Instituições de Ensino. É preciso saber quais são as fraquezas da organização que prejudicam de alguma forma a UDESC. </t>
  </si>
  <si>
    <t>Fatores externos</t>
  </si>
  <si>
    <t xml:space="preserve">São as forças externas que influenciam positivamente a instituição, os aspectos com potencial de fazer crescer a vantagem competitiva da UDESC. Por serem externos, não temos como influenciar estes aspectos, mas é importante conhecer cada um deles para que a UDESC possa se preparar para aproveitar estas oportunidades. </t>
  </si>
  <si>
    <t xml:space="preserve">Neste quadrante temos os aspectos negativos e com potencial de comprometer a vantagem competitiva da UDESC. As ameaças devem ser tratadas com bastante cautela, pois podem prejudicar não apenas o planejamento estratégico da UDESC, mas também os resultados. </t>
  </si>
  <si>
    <t>Análise SWOT - Fatores Internos (Forças e Fraquezas)</t>
  </si>
  <si>
    <t>Fator Interno</t>
  </si>
  <si>
    <t>Atendimento</t>
  </si>
  <si>
    <t>Importância</t>
  </si>
  <si>
    <t>Pontuação</t>
  </si>
  <si>
    <t>Análise</t>
  </si>
  <si>
    <t>Células Juntas</t>
  </si>
  <si>
    <t>Parâmetros</t>
  </si>
  <si>
    <t>Pioneirismo na formação de recursos humanos qualificados em engenharia, tecnologia da informação e formação de professores em ciências exatas e da natureza</t>
  </si>
  <si>
    <t>Atende totalmente</t>
  </si>
  <si>
    <t>Muito importante</t>
  </si>
  <si>
    <t>Insignificante</t>
  </si>
  <si>
    <t>Não atende</t>
  </si>
  <si>
    <t xml:space="preserve">Excelência na produção científica regional nas áreas de materiais, elétrica, mecânica, civil, física, química, matemática e ensino de ciências. </t>
  </si>
  <si>
    <t>Importante</t>
  </si>
  <si>
    <t>Atende razoavelmente</t>
  </si>
  <si>
    <t>Critérios</t>
  </si>
  <si>
    <t>Resultado</t>
  </si>
  <si>
    <t>Implementação de ações afirmativas</t>
  </si>
  <si>
    <t>Não atende-Insignificante</t>
  </si>
  <si>
    <t>Fornecimento de atividades de extensão (cursos, palestras, prestação de serviços sociais, dentre outros)</t>
  </si>
  <si>
    <t>Não atende-Importante</t>
  </si>
  <si>
    <t>Localização – no interior e dentro da maior região industrial de Santa Catarina</t>
  </si>
  <si>
    <t>Não atende-Muito importante</t>
  </si>
  <si>
    <t>Corpo docente qualificado (elevado percentual de professores com doutorado)</t>
  </si>
  <si>
    <t>Atende razoavelmente-Insignificante</t>
  </si>
  <si>
    <t>Forte contribuição no desenvolvimento econômico e social da região em que está inserido</t>
  </si>
  <si>
    <t>Atende razoavelmente-Importante</t>
  </si>
  <si>
    <t>Excelência na região em equipamentos para pesquisa e extensão tecnológica</t>
  </si>
  <si>
    <t>Atende razoavelmente-Muito importante</t>
  </si>
  <si>
    <t>Diminuição do quadro de servidores (das áreas fim e meio), principalmente por aposentadorias</t>
  </si>
  <si>
    <t>Atende totalmente-Insignificante</t>
  </si>
  <si>
    <t>Deterioração das instalações de infraestrutura predial</t>
  </si>
  <si>
    <t>Atende totalmente-Importante</t>
  </si>
  <si>
    <t>Deficiência nos processos de comunicação com a sociedade e com a comunidade interna</t>
  </si>
  <si>
    <t>Atende totalmente-Muito importante</t>
  </si>
  <si>
    <t>Não utilização de toda capacidade instalada (vagas ociosas – evasão e demanda em alguns cursos)</t>
  </si>
  <si>
    <t>Baixa internacionalização (proporção de docentes e discentes estrangeiros) nos cursos e programas</t>
  </si>
  <si>
    <t>Abordagens educacionais centradas na fala do professor</t>
  </si>
  <si>
    <t>Pouca interdisciplinaridade (parcerias entre diferentes departamentos e programas)</t>
  </si>
  <si>
    <t>Processo de auto avaliação com poucas consequências práticas</t>
  </si>
  <si>
    <t>Ações de acompanhamento de egressos ainda incipientes</t>
  </si>
  <si>
    <t>Baixo conhecimento dos servidores sobre o modelo de funcionamento de uma instituição pública</t>
  </si>
  <si>
    <t>Análise SWOT - Fatores Externos (Oportunidades e Ameaças)</t>
  </si>
  <si>
    <t>Fator Externo</t>
  </si>
  <si>
    <t>Momento</t>
  </si>
  <si>
    <t>Demanda regional e nacional crescente por profissionais qualificados na área de TIC, engenharias e professores de ciências básicas</t>
  </si>
  <si>
    <t>Favorável</t>
  </si>
  <si>
    <t>Muito Importante</t>
  </si>
  <si>
    <t>Desfavorável</t>
  </si>
  <si>
    <t>Implementação do novo currículo do Ensino Médio</t>
  </si>
  <si>
    <t>Neutro</t>
  </si>
  <si>
    <t>Demanda crescente por qualificação profissional, pesquisa aplicada, extensão tecnológica e inovação</t>
  </si>
  <si>
    <t>Parcerias e convênios com entes públicos e privados nacionais e internacionais</t>
  </si>
  <si>
    <t>Ampliação da oferta de cursos nas áreas correlatas do CCT, seja na modalidade EaD/Híbrida ou presencial</t>
  </si>
  <si>
    <t>Ampliação da oferta de cursos nas áreas correlatas do CCT por IES públicas, como a UFSC e o IFSC</t>
  </si>
  <si>
    <t>Implementação de programas de bolsas de estudos para estudantes de IES comunitárias e privadas</t>
  </si>
  <si>
    <t>Não utilização de toda capacidade instalada (vagas ociosas – evasão e demanda em alguns</t>
  </si>
  <si>
    <t>Novos modelos de financiamento público do ensino superior em SC</t>
  </si>
  <si>
    <t>Deficiência na formação básica dos ingressantes</t>
  </si>
  <si>
    <t>Aumento do contingente de alunos em situação socioeconômica vulnerável</t>
  </si>
  <si>
    <t>Item</t>
  </si>
  <si>
    <t>Total</t>
  </si>
  <si>
    <t>FORÇA</t>
  </si>
  <si>
    <t>OPORTUNIDADE</t>
  </si>
  <si>
    <t>FRAQUEZA</t>
  </si>
  <si>
    <t>AMEAÇA</t>
  </si>
  <si>
    <t>Fonte:</t>
  </si>
  <si>
    <t>Adaptado de Treasy | Planejamento e Controladoria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</si>
</sst>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>
    <font>
      <sz val="11"/>
      <color rgb="FF000000"/>
      <name val="Calibri"/>
    </font>
    <font>
      <sz val="11"/>
      <name val="Calibri"/>
    </font>
    <font>
      <b/>
      <sz val="24"/>
      <color rgb="FF2CA79B"/>
      <name val="Montserrat"/>
    </font>
    <font>
      <b/>
      <sz val="18"/>
      <color rgb="FF2CA79B"/>
      <name val="Montserrat"/>
    </font>
    <font>
      <sz val="11"/>
      <name val="Roboto"/>
    </font>
    <font>
      <b/>
      <sz val="14"/>
      <color rgb="FFFFFFFF"/>
      <name val="Roboto"/>
    </font>
    <font>
      <b/>
      <sz val="14"/>
      <color rgb="FFFFFFFF"/>
      <name val="Montserrat"/>
    </font>
    <font>
      <b/>
      <sz val="11"/>
      <color rgb="FFFFFFFF"/>
      <name val="Montserrat"/>
    </font>
    <font>
      <sz val="10"/>
      <color rgb="FF000000"/>
      <name val="Roboto"/>
    </font>
    <font>
      <sz val="11"/>
      <color rgb="FF000000"/>
      <name val="Roboto"/>
    </font>
    <font>
      <b/>
      <sz val="10"/>
      <color rgb="FFFFFFFF"/>
      <name val="Montserrat"/>
    </font>
    <font>
      <b/>
      <sz val="10"/>
      <color rgb="FF000000"/>
      <name val="Roboto"/>
    </font>
    <font>
      <sz val="12"/>
      <color rgb="FF000000"/>
      <name val="Calibri"/>
    </font>
    <font>
      <b/>
      <sz val="11"/>
      <color rgb="FFFFFFFF"/>
      <name val="Roboto"/>
    </font>
    <font>
      <b/>
      <u/>
      <sz val="11"/>
      <color rgb="FF000000"/>
      <name val="Calibri"/>
    </font>
    <font>
      <b/>
      <sz val="18"/>
      <color rgb="FF000000"/>
      <name val="Roboto"/>
    </font>
    <font>
      <b/>
      <sz val="11"/>
      <color rgb="FF000000"/>
      <name val="Calibri"/>
    </font>
    <font>
      <b/>
      <sz val="11"/>
      <name val="Calibri"/>
    </font>
    <font>
      <b/>
      <sz val="18"/>
      <color theme="4" tint="-0.249977111117893"/>
      <name val="Montserrat"/>
    </font>
    <font>
      <sz val="11"/>
      <color theme="4" tint="-0.249977111117893"/>
      <name val="Calibri"/>
      <family val="2"/>
    </font>
    <font>
      <b/>
      <sz val="24"/>
      <color theme="4" tint="-0.249977111117893"/>
      <name val="Montserrat"/>
    </font>
    <font>
      <sz val="10"/>
      <name val="Calibri"/>
      <family val="2"/>
    </font>
    <font>
      <sz val="10"/>
      <color rgb="FF000000"/>
      <name val="Calibri"/>
      <family val="2"/>
    </font>
    <font>
      <b/>
      <sz val="16"/>
      <color theme="4" tint="-0.249977111117893"/>
      <name val="Montserrat"/>
    </font>
    <font>
      <b/>
      <sz val="18"/>
      <color theme="0"/>
      <name val="Roboto"/>
    </font>
    <font>
      <sz val="11"/>
      <color theme="0"/>
      <name val="Calibri"/>
      <family val="2"/>
    </font>
    <font>
      <b/>
      <sz val="18"/>
      <name val="Roboto"/>
    </font>
    <font>
      <sz val="11"/>
      <name val="Calibri"/>
      <family val="2"/>
    </font>
    <font>
      <sz val="12"/>
      <color rgb="FF000000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2F2F2"/>
        <bgColor rgb="FFF2F2F2"/>
      </patternFill>
    </fill>
    <fill>
      <patternFill patternType="solid">
        <fgColor theme="4" tint="0.39997558519241921"/>
        <bgColor rgb="FF2CA79B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rgb="FF93C47D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rgb="FFF6B26B"/>
      </patternFill>
    </fill>
    <fill>
      <patternFill patternType="solid">
        <fgColor theme="4" tint="-0.249977111117893"/>
        <bgColor rgb="FFF9CB9C"/>
      </patternFill>
    </fill>
    <fill>
      <patternFill patternType="solid">
        <fgColor theme="4" tint="0.39997558519241921"/>
        <bgColor rgb="FFB6D7A8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D6E3BC"/>
      </patternFill>
    </fill>
    <fill>
      <patternFill patternType="solid">
        <fgColor theme="0"/>
        <bgColor rgb="FFFBFECE"/>
      </patternFill>
    </fill>
    <fill>
      <patternFill patternType="solid">
        <fgColor theme="0"/>
        <bgColor rgb="FFFABF8F"/>
      </patternFill>
    </fill>
  </fills>
  <borders count="41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/>
      <top style="medium">
        <color rgb="FFFFFFFF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FFFFFF"/>
      </right>
      <top style="medium">
        <color rgb="FFFFFFFF"/>
      </top>
      <bottom/>
      <diagonal/>
    </border>
    <border>
      <left style="medium">
        <color rgb="FFFFFFFF"/>
      </left>
      <right/>
      <top style="medium">
        <color rgb="FFFFFFFF"/>
      </top>
      <bottom/>
      <diagonal/>
    </border>
    <border>
      <left style="dotted">
        <color rgb="FF000000"/>
      </left>
      <right/>
      <top style="dotted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dotted">
        <color rgb="FF000000"/>
      </bottom>
      <diagonal/>
    </border>
    <border>
      <left/>
      <right/>
      <top style="dotted">
        <color rgb="FF000000"/>
      </top>
      <bottom/>
      <diagonal/>
    </border>
    <border>
      <left/>
      <right style="dotted">
        <color rgb="FF000000"/>
      </right>
      <top style="dotted">
        <color rgb="FF000000"/>
      </top>
      <bottom/>
      <diagonal/>
    </border>
    <border>
      <left style="medium">
        <color rgb="FF000000"/>
      </left>
      <right style="medium">
        <color rgb="FF000000"/>
      </right>
      <top style="dotted">
        <color rgb="FF000000"/>
      </top>
      <bottom style="dotted">
        <color rgb="FF000000"/>
      </bottom>
      <diagonal/>
    </border>
    <border>
      <left style="medium">
        <color rgb="FFFFFFFF"/>
      </left>
      <right/>
      <top/>
      <bottom/>
      <diagonal/>
    </border>
    <border>
      <left style="dotted">
        <color rgb="FF000000"/>
      </left>
      <right/>
      <top/>
      <bottom/>
      <diagonal/>
    </border>
    <border>
      <left/>
      <right style="dotted">
        <color rgb="FF000000"/>
      </right>
      <top/>
      <bottom/>
      <diagonal/>
    </border>
    <border>
      <left style="medium">
        <color rgb="FFFFFFFF"/>
      </left>
      <right/>
      <top/>
      <bottom style="medium">
        <color rgb="FFFFFFFF"/>
      </bottom>
      <diagonal/>
    </border>
    <border>
      <left style="dotted">
        <color rgb="FF000000"/>
      </left>
      <right/>
      <top/>
      <bottom style="dotted">
        <color rgb="FF000000"/>
      </bottom>
      <diagonal/>
    </border>
    <border>
      <left/>
      <right/>
      <top/>
      <bottom style="dotted">
        <color rgb="FF000000"/>
      </bottom>
      <diagonal/>
    </border>
    <border>
      <left/>
      <right style="dotted">
        <color rgb="FF000000"/>
      </right>
      <top/>
      <bottom style="dotted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dotted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/>
    </xf>
    <xf numFmtId="0" fontId="1" fillId="2" borderId="0" xfId="0" applyFont="1" applyFill="1" applyAlignment="1">
      <alignment vertical="center"/>
    </xf>
    <xf numFmtId="0" fontId="8" fillId="2" borderId="0" xfId="0" applyFont="1" applyFill="1" applyAlignment="1">
      <alignment vertical="center" wrapText="1"/>
    </xf>
    <xf numFmtId="0" fontId="8" fillId="2" borderId="6" xfId="0" applyFont="1" applyFill="1" applyBorder="1" applyAlignment="1">
      <alignment vertical="center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1" fillId="2" borderId="6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14" fillId="0" borderId="0" xfId="0" applyFont="1"/>
    <xf numFmtId="0" fontId="9" fillId="0" borderId="20" xfId="0" applyFont="1" applyBorder="1"/>
    <xf numFmtId="0" fontId="16" fillId="3" borderId="26" xfId="0" applyFont="1" applyFill="1" applyBorder="1" applyAlignment="1">
      <alignment horizontal="center"/>
    </xf>
    <xf numFmtId="0" fontId="0" fillId="0" borderId="29" xfId="0" applyBorder="1" applyAlignment="1">
      <alignment horizontal="center"/>
    </xf>
    <xf numFmtId="0" fontId="16" fillId="3" borderId="29" xfId="0" applyFont="1" applyFill="1" applyBorder="1" applyAlignment="1">
      <alignment horizontal="center"/>
    </xf>
    <xf numFmtId="0" fontId="0" fillId="0" borderId="2" xfId="0" applyBorder="1"/>
    <xf numFmtId="0" fontId="0" fillId="0" borderId="27" xfId="0" applyBorder="1"/>
    <xf numFmtId="0" fontId="0" fillId="0" borderId="38" xfId="0" applyBorder="1" applyAlignment="1">
      <alignment horizontal="center"/>
    </xf>
    <xf numFmtId="0" fontId="16" fillId="3" borderId="38" xfId="0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39" xfId="0" applyFont="1" applyBorder="1" applyAlignment="1">
      <alignment horizontal="center" vertical="center"/>
    </xf>
    <xf numFmtId="0" fontId="0" fillId="0" borderId="40" xfId="0" applyBorder="1" applyAlignment="1">
      <alignment horizontal="center"/>
    </xf>
    <xf numFmtId="0" fontId="12" fillId="0" borderId="0" xfId="0" applyFont="1"/>
    <xf numFmtId="0" fontId="0" fillId="0" borderId="26" xfId="0" applyBorder="1" applyAlignment="1">
      <alignment horizontal="center"/>
    </xf>
    <xf numFmtId="0" fontId="1" fillId="0" borderId="0" xfId="0" applyFont="1" applyAlignment="1">
      <alignment horizontal="left"/>
    </xf>
    <xf numFmtId="0" fontId="7" fillId="4" borderId="2" xfId="0" applyFont="1" applyFill="1" applyBorder="1" applyAlignment="1">
      <alignment horizontal="center" vertical="center" wrapText="1"/>
    </xf>
    <xf numFmtId="0" fontId="10" fillId="4" borderId="22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6" fillId="4" borderId="2" xfId="0" applyFont="1" applyFill="1" applyBorder="1" applyAlignment="1">
      <alignment horizontal="center" vertical="center" wrapText="1"/>
    </xf>
    <xf numFmtId="0" fontId="10" fillId="4" borderId="37" xfId="0" applyFont="1" applyFill="1" applyBorder="1" applyAlignment="1">
      <alignment horizontal="center" vertical="center" wrapText="1"/>
    </xf>
    <xf numFmtId="0" fontId="0" fillId="11" borderId="0" xfId="0" applyFill="1"/>
    <xf numFmtId="0" fontId="8" fillId="2" borderId="4" xfId="0" applyFont="1" applyFill="1" applyBorder="1" applyAlignment="1">
      <alignment vertical="center" wrapText="1"/>
    </xf>
    <xf numFmtId="0" fontId="15" fillId="8" borderId="24" xfId="0" applyFont="1" applyFill="1" applyBorder="1" applyAlignment="1">
      <alignment horizontal="center" vertical="center" textRotation="90"/>
    </xf>
    <xf numFmtId="0" fontId="24" fillId="9" borderId="24" xfId="0" applyFont="1" applyFill="1" applyBorder="1" applyAlignment="1">
      <alignment horizontal="center" vertical="center" textRotation="90"/>
    </xf>
    <xf numFmtId="0" fontId="8" fillId="13" borderId="25" xfId="0" applyFont="1" applyFill="1" applyBorder="1" applyAlignment="1">
      <alignment horizontal="center" vertical="center" wrapText="1"/>
    </xf>
    <xf numFmtId="0" fontId="8" fillId="12" borderId="25" xfId="0" applyFont="1" applyFill="1" applyBorder="1" applyAlignment="1">
      <alignment horizontal="center" vertical="center" wrapText="1"/>
    </xf>
    <xf numFmtId="0" fontId="8" fillId="14" borderId="25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3" fillId="4" borderId="13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24" fillId="6" borderId="24" xfId="0" applyFont="1" applyFill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26" fillId="10" borderId="24" xfId="0" applyFont="1" applyFill="1" applyBorder="1" applyAlignment="1">
      <alignment horizontal="center"/>
    </xf>
    <xf numFmtId="0" fontId="28" fillId="3" borderId="3" xfId="0" applyFont="1" applyFill="1" applyBorder="1" applyAlignment="1">
      <alignment horizontal="left" wrapText="1"/>
    </xf>
    <xf numFmtId="0" fontId="28" fillId="3" borderId="5" xfId="0" applyFont="1" applyFill="1" applyBorder="1" applyAlignment="1">
      <alignment horizontal="left" wrapText="1"/>
    </xf>
    <xf numFmtId="0" fontId="28" fillId="3" borderId="7" xfId="0" applyFont="1" applyFill="1" applyBorder="1" applyAlignment="1">
      <alignment horizontal="left" wrapText="1"/>
    </xf>
    <xf numFmtId="0" fontId="28" fillId="3" borderId="3" xfId="0" applyFont="1" applyFill="1" applyBorder="1" applyAlignment="1">
      <alignment horizontal="left"/>
    </xf>
    <xf numFmtId="0" fontId="28" fillId="3" borderId="5" xfId="0" applyFont="1" applyFill="1" applyBorder="1" applyAlignment="1">
      <alignment horizontal="left"/>
    </xf>
    <xf numFmtId="0" fontId="28" fillId="3" borderId="7" xfId="0" applyFont="1" applyFill="1" applyBorder="1" applyAlignment="1">
      <alignment horizontal="left"/>
    </xf>
    <xf numFmtId="0" fontId="18" fillId="2" borderId="0" xfId="0" applyFont="1" applyFill="1" applyAlignment="1">
      <alignment horizontal="center" vertical="center"/>
    </xf>
    <xf numFmtId="0" fontId="12" fillId="3" borderId="3" xfId="0" applyFont="1" applyFill="1" applyBorder="1" applyAlignment="1">
      <alignment horizontal="center"/>
    </xf>
    <xf numFmtId="0" fontId="12" fillId="3" borderId="5" xfId="0" applyFont="1" applyFill="1" applyBorder="1" applyAlignment="1">
      <alignment horizontal="center"/>
    </xf>
    <xf numFmtId="0" fontId="12" fillId="3" borderId="7" xfId="0" applyFont="1" applyFill="1" applyBorder="1" applyAlignment="1">
      <alignment horizontal="center"/>
    </xf>
    <xf numFmtId="0" fontId="10" fillId="4" borderId="13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23" fillId="2" borderId="0" xfId="0" applyFont="1" applyFill="1" applyAlignment="1">
      <alignment horizontal="center"/>
    </xf>
    <xf numFmtId="0" fontId="1" fillId="0" borderId="6" xfId="0" applyFont="1" applyBorder="1" applyAlignment="1"/>
    <xf numFmtId="0" fontId="1" fillId="0" borderId="8" xfId="0" applyFont="1" applyBorder="1" applyAlignment="1"/>
    <xf numFmtId="0" fontId="19" fillId="0" borderId="0" xfId="0" applyFont="1" applyAlignment="1"/>
    <xf numFmtId="0" fontId="0" fillId="0" borderId="0" xfId="0" applyAlignment="1"/>
    <xf numFmtId="0" fontId="1" fillId="5" borderId="9" xfId="0" applyFont="1" applyFill="1" applyBorder="1" applyAlignment="1"/>
    <xf numFmtId="0" fontId="1" fillId="5" borderId="10" xfId="0" applyFont="1" applyFill="1" applyBorder="1" applyAlignment="1"/>
    <xf numFmtId="0" fontId="1" fillId="0" borderId="9" xfId="0" applyFont="1" applyBorder="1" applyAlignment="1"/>
    <xf numFmtId="0" fontId="1" fillId="0" borderId="10" xfId="0" applyFont="1" applyBorder="1" applyAlignment="1"/>
    <xf numFmtId="0" fontId="1" fillId="5" borderId="16" xfId="0" applyFont="1" applyFill="1" applyBorder="1" applyAlignment="1"/>
    <xf numFmtId="0" fontId="1" fillId="5" borderId="17" xfId="0" applyFont="1" applyFill="1" applyBorder="1" applyAlignment="1"/>
    <xf numFmtId="0" fontId="1" fillId="5" borderId="18" xfId="0" applyFont="1" applyFill="1" applyBorder="1" applyAlignment="1"/>
    <xf numFmtId="0" fontId="1" fillId="0" borderId="19" xfId="0" applyFont="1" applyBorder="1" applyAlignment="1"/>
    <xf numFmtId="0" fontId="1" fillId="5" borderId="14" xfId="0" applyFont="1" applyFill="1" applyBorder="1" applyAlignment="1"/>
    <xf numFmtId="0" fontId="1" fillId="5" borderId="15" xfId="0" applyFont="1" applyFill="1" applyBorder="1" applyAlignment="1"/>
    <xf numFmtId="0" fontId="1" fillId="0" borderId="17" xfId="0" applyFont="1" applyBorder="1" applyAlignment="1"/>
    <xf numFmtId="0" fontId="1" fillId="0" borderId="18" xfId="0" applyFont="1" applyBorder="1" applyAlignment="1"/>
    <xf numFmtId="0" fontId="25" fillId="7" borderId="21" xfId="0" applyFont="1" applyFill="1" applyBorder="1" applyAlignment="1"/>
    <xf numFmtId="0" fontId="25" fillId="7" borderId="23" xfId="0" applyFont="1" applyFill="1" applyBorder="1" applyAlignment="1"/>
    <xf numFmtId="0" fontId="27" fillId="5" borderId="21" xfId="0" applyFont="1" applyFill="1" applyBorder="1" applyAlignment="1"/>
    <xf numFmtId="0" fontId="27" fillId="5" borderId="23" xfId="0" applyFont="1" applyFill="1" applyBorder="1" applyAlignment="1"/>
    <xf numFmtId="0" fontId="21" fillId="11" borderId="27" xfId="0" applyFont="1" applyFill="1" applyBorder="1" applyAlignment="1"/>
    <xf numFmtId="0" fontId="21" fillId="11" borderId="28" xfId="0" applyFont="1" applyFill="1" applyBorder="1" applyAlignment="1"/>
    <xf numFmtId="0" fontId="1" fillId="5" borderId="30" xfId="0" applyFont="1" applyFill="1" applyBorder="1" applyAlignment="1"/>
    <xf numFmtId="0" fontId="21" fillId="11" borderId="31" xfId="0" applyFont="1" applyFill="1" applyBorder="1" applyAlignment="1"/>
    <xf numFmtId="0" fontId="22" fillId="11" borderId="0" xfId="0" applyFont="1" applyFill="1" applyAlignment="1"/>
    <xf numFmtId="0" fontId="21" fillId="11" borderId="32" xfId="0" applyFont="1" applyFill="1" applyBorder="1" applyAlignment="1"/>
    <xf numFmtId="0" fontId="1" fillId="5" borderId="33" xfId="0" applyFont="1" applyFill="1" applyBorder="1" applyAlignment="1"/>
    <xf numFmtId="0" fontId="21" fillId="11" borderId="34" xfId="0" applyFont="1" applyFill="1" applyBorder="1" applyAlignment="1"/>
    <xf numFmtId="0" fontId="21" fillId="11" borderId="35" xfId="0" applyFont="1" applyFill="1" applyBorder="1" applyAlignment="1"/>
    <xf numFmtId="0" fontId="21" fillId="11" borderId="36" xfId="0" applyFont="1" applyFill="1" applyBorder="1" applyAlignment="1"/>
    <xf numFmtId="0" fontId="25" fillId="7" borderId="30" xfId="0" applyFont="1" applyFill="1" applyBorder="1" applyAlignment="1"/>
    <xf numFmtId="0" fontId="25" fillId="7" borderId="33" xfId="0" applyFont="1" applyFill="1" applyBorder="1" applyAlignment="1"/>
    <xf numFmtId="0" fontId="1" fillId="5" borderId="5" xfId="0" applyFont="1" applyFill="1" applyBorder="1" applyAlignment="1"/>
    <xf numFmtId="0" fontId="1" fillId="5" borderId="7" xfId="0" applyFont="1" applyFill="1" applyBorder="1" applyAlignment="1"/>
    <xf numFmtId="0" fontId="1" fillId="0" borderId="5" xfId="0" applyFont="1" applyBorder="1" applyAlignment="1"/>
    <xf numFmtId="0" fontId="1" fillId="0" borderId="7" xfId="0" applyFont="1" applyBorder="1" applyAlignment="1"/>
  </cellXfs>
  <cellStyles count="1">
    <cellStyle name="Normal" xfId="0" builtinId="0"/>
  </cellStyles>
  <dxfs count="2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1"/>
  <c:style val="2"/>
  <c:chart>
    <c:title>
      <c:tx>
        <c:rich>
          <a:bodyPr/>
          <a:lstStyle/>
          <a:p>
            <a:pPr lvl="0">
              <a:defRPr b="1" i="0"/>
            </a:pPr>
            <a:r>
              <a:rPr lang="pt-BR"/>
              <a:t>Resultado da Análise SWOT</a:t>
            </a:r>
          </a:p>
        </c:rich>
      </c:tx>
      <c:overlay val="0"/>
    </c:title>
    <c:autoTitleDeleted val="0"/>
    <c:plotArea>
      <c:layout/>
      <c:radarChart>
        <c:radarStyle val="marker"/>
        <c:varyColors val="1"/>
        <c:ser>
          <c:idx val="0"/>
          <c:order val="0"/>
          <c:spPr>
            <a:ln w="19050" cmpd="sng">
              <a:solidFill>
                <a:srgbClr val="4F81BD"/>
              </a:solidFill>
            </a:ln>
          </c:spPr>
          <c:marker>
            <c:symbol val="circle"/>
            <c:size val="10"/>
            <c:spPr>
              <a:solidFill>
                <a:srgbClr val="4F81BD"/>
              </a:solidFill>
              <a:ln cmpd="sng">
                <a:solidFill>
                  <a:srgbClr val="4F81BD"/>
                </a:solidFill>
              </a:ln>
            </c:spPr>
          </c:marker>
          <c:cat>
            <c:strRef>
              <c:f>'Resultado Gráfico'!$Q$4:$Q$7</c:f>
              <c:strCache>
                <c:ptCount val="4"/>
                <c:pt idx="0">
                  <c:v>FORÇA</c:v>
                </c:pt>
                <c:pt idx="1">
                  <c:v>OPORTUNIDADE</c:v>
                </c:pt>
                <c:pt idx="2">
                  <c:v>FRAQUEZA</c:v>
                </c:pt>
                <c:pt idx="3">
                  <c:v>AMEAÇA</c:v>
                </c:pt>
              </c:strCache>
            </c:strRef>
          </c:cat>
          <c:val>
            <c:numRef>
              <c:f>'Resultado Gráfico'!$R$4:$R$7</c:f>
              <c:numCache>
                <c:formatCode>General</c:formatCode>
                <c:ptCount val="4"/>
                <c:pt idx="0">
                  <c:v>88</c:v>
                </c:pt>
                <c:pt idx="1">
                  <c:v>36</c:v>
                </c:pt>
                <c:pt idx="2">
                  <c:v>34</c:v>
                </c:pt>
                <c:pt idx="3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C8-4572-B88C-446D13435A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144192"/>
        <c:axId val="49146112"/>
      </c:radarChart>
      <c:catAx>
        <c:axId val="49144192"/>
        <c:scaling>
          <c:orientation val="minMax"/>
        </c:scaling>
        <c:delete val="0"/>
        <c:axPos val="b"/>
        <c:numFmt formatCode="General" sourceLinked="1"/>
        <c:majorTickMark val="cross"/>
        <c:minorTickMark val="cross"/>
        <c:tickLblPos val="nextTo"/>
        <c:txPr>
          <a:bodyPr/>
          <a:lstStyle/>
          <a:p>
            <a:pPr lvl="0">
              <a:defRPr b="0"/>
            </a:pPr>
            <a:endParaRPr lang="pt-BR"/>
          </a:p>
        </c:txPr>
        <c:crossAx val="49146112"/>
        <c:crosses val="autoZero"/>
        <c:auto val="1"/>
        <c:lblAlgn val="ctr"/>
        <c:lblOffset val="100"/>
        <c:noMultiLvlLbl val="1"/>
      </c:catAx>
      <c:valAx>
        <c:axId val="49146112"/>
        <c:scaling>
          <c:orientation val="minMax"/>
          <c:max val="100"/>
          <c:min val="0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 b="0"/>
            </a:pPr>
            <a:endParaRPr lang="pt-BR"/>
          </a:p>
        </c:txPr>
        <c:crossAx val="49144192"/>
        <c:crosses val="autoZero"/>
        <c:crossBetween val="between"/>
        <c:majorUnit val="20"/>
      </c:valAx>
      <c:spPr>
        <a:solidFill>
          <a:srgbClr val="FFFFFF"/>
        </a:solidFill>
      </c:spPr>
    </c:plotArea>
    <c:plotVisOnly val="1"/>
    <c:dispBlanksAs val="zero"/>
    <c:showDLblsOverMax val="1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190500</xdr:colOff>
      <xdr:row>8</xdr:row>
      <xdr:rowOff>-57150</xdr:rowOff>
    </xdr:from>
    <xdr:ext cx="4705350" cy="3076575"/>
    <xdr:pic>
      <xdr:nvPicPr>
        <xdr:cNvPr id="2" name="image1.png" title="Imagem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190500</xdr:colOff>
      <xdr:row>0</xdr:row>
      <xdr:rowOff>0</xdr:rowOff>
    </xdr:from>
    <xdr:ext cx="10591800" cy="4762500"/>
    <xdr:graphicFrame macro="">
      <xdr:nvGraphicFramePr>
        <xdr:cNvPr id="2" name="Chart 1" title="Gráfico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C18"/>
  <sheetViews>
    <sheetView showGridLines="0" workbookViewId="0">
      <selection activeCell="B26" sqref="B26"/>
    </sheetView>
  </sheetViews>
  <sheetFormatPr defaultColWidth="14.42578125" defaultRowHeight="15" customHeight="1"/>
  <cols>
    <col min="1" max="1" width="5.5703125" customWidth="1"/>
    <col min="2" max="2" width="145" customWidth="1"/>
    <col min="3" max="3" width="5.42578125" customWidth="1"/>
  </cols>
  <sheetData>
    <row r="1" spans="1:3" ht="30">
      <c r="A1" s="1"/>
      <c r="B1" s="4"/>
      <c r="C1" s="1"/>
    </row>
    <row r="2" spans="1:3" ht="30">
      <c r="A2" s="1"/>
      <c r="B2" s="35" t="s">
        <v>0</v>
      </c>
      <c r="C2" s="1"/>
    </row>
    <row r="3" spans="1:3">
      <c r="A3" s="1"/>
      <c r="B3" s="7"/>
      <c r="C3" s="7"/>
    </row>
    <row r="4" spans="1:3" ht="22.5" customHeight="1">
      <c r="A4" s="1"/>
      <c r="B4" s="36" t="s">
        <v>1</v>
      </c>
      <c r="C4" s="7"/>
    </row>
    <row r="5" spans="1:3" ht="43.5" customHeight="1">
      <c r="A5" s="1"/>
      <c r="B5" s="39" t="s">
        <v>2</v>
      </c>
      <c r="C5" s="7"/>
    </row>
    <row r="6" spans="1:3" ht="30" customHeight="1">
      <c r="A6" s="1"/>
      <c r="B6" s="69"/>
      <c r="C6" s="7"/>
    </row>
    <row r="7" spans="1:3" ht="22.5" customHeight="1">
      <c r="A7" s="1"/>
      <c r="B7" s="69"/>
      <c r="C7" s="7"/>
    </row>
    <row r="8" spans="1:3" ht="16.5" customHeight="1">
      <c r="A8" s="1"/>
      <c r="B8" s="70"/>
      <c r="C8" s="7"/>
    </row>
    <row r="9" spans="1:3" ht="18" customHeight="1">
      <c r="A9" s="1"/>
      <c r="B9" s="8"/>
      <c r="C9" s="7"/>
    </row>
    <row r="10" spans="1:3" ht="18" customHeight="1">
      <c r="A10" s="1"/>
      <c r="B10" s="36" t="s">
        <v>3</v>
      </c>
      <c r="C10" s="7"/>
    </row>
    <row r="11" spans="1:3" ht="18" customHeight="1">
      <c r="A11" s="1"/>
      <c r="B11" s="12"/>
      <c r="C11" s="7"/>
    </row>
    <row r="12" spans="1:3">
      <c r="A12" s="1"/>
      <c r="B12" s="13" t="s">
        <v>4</v>
      </c>
      <c r="C12" s="7"/>
    </row>
    <row r="13" spans="1:3">
      <c r="A13" s="1"/>
      <c r="B13" s="14"/>
      <c r="C13" s="7"/>
    </row>
    <row r="14" spans="1:3" ht="44.25" customHeight="1">
      <c r="A14" s="1"/>
      <c r="B14" s="9" t="s">
        <v>5</v>
      </c>
      <c r="C14" s="7"/>
    </row>
    <row r="15" spans="1:3">
      <c r="A15" s="1"/>
      <c r="B15" s="9"/>
      <c r="C15" s="7"/>
    </row>
    <row r="16" spans="1:3">
      <c r="A16" s="1"/>
      <c r="B16" s="9" t="s">
        <v>6</v>
      </c>
      <c r="C16" s="7"/>
    </row>
    <row r="17" spans="1:3" ht="18" customHeight="1">
      <c r="A17" s="1"/>
      <c r="B17" s="15"/>
      <c r="C17" s="7"/>
    </row>
    <row r="18" spans="1:3" ht="18" customHeight="1">
      <c r="A18" s="1"/>
      <c r="B18" s="8"/>
      <c r="C18" s="7"/>
    </row>
  </sheetData>
  <mergeCells count="1">
    <mergeCell ref="B5:B8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V48"/>
  <sheetViews>
    <sheetView showGridLines="0" topLeftCell="A34" workbookViewId="0">
      <selection activeCell="V32" sqref="V32"/>
    </sheetView>
  </sheetViews>
  <sheetFormatPr defaultColWidth="14.42578125" defaultRowHeight="15" customHeight="1"/>
  <cols>
    <col min="1" max="1" width="1.85546875" customWidth="1"/>
    <col min="2" max="4" width="9.140625" customWidth="1"/>
    <col min="5" max="5" width="5.7109375" customWidth="1"/>
    <col min="6" max="11" width="9.140625" customWidth="1"/>
    <col min="12" max="12" width="3.85546875" customWidth="1"/>
    <col min="13" max="23" width="9.140625" customWidth="1"/>
  </cols>
  <sheetData>
    <row r="1" spans="2:20" ht="15" customHeight="1">
      <c r="B1" s="3"/>
    </row>
    <row r="2" spans="2:20" ht="23.25">
      <c r="C2" s="5"/>
      <c r="D2" s="5"/>
      <c r="E2" s="5"/>
      <c r="F2" s="50" t="s">
        <v>7</v>
      </c>
      <c r="G2" s="71"/>
      <c r="H2" s="71"/>
      <c r="I2" s="71"/>
      <c r="J2" s="71"/>
      <c r="K2" s="71"/>
      <c r="L2" s="71"/>
      <c r="M2" s="71"/>
      <c r="N2" s="71"/>
      <c r="O2" s="71"/>
      <c r="P2" s="71"/>
      <c r="Q2" s="5"/>
      <c r="R2" s="5"/>
      <c r="S2" s="5"/>
      <c r="T2" s="5"/>
    </row>
    <row r="3" spans="2:20" ht="15" customHeight="1">
      <c r="B3" s="3"/>
    </row>
    <row r="4" spans="2:20" ht="15" customHeight="1">
      <c r="B4" s="3"/>
      <c r="F4" s="49" t="s">
        <v>8</v>
      </c>
      <c r="G4" s="72"/>
      <c r="H4" s="72"/>
      <c r="I4" s="72"/>
      <c r="J4" s="72"/>
      <c r="K4" s="72"/>
      <c r="L4" s="72"/>
      <c r="M4" s="72"/>
      <c r="N4" s="72"/>
      <c r="O4" s="72"/>
      <c r="P4" s="72"/>
    </row>
    <row r="5" spans="2:20" ht="15" customHeight="1">
      <c r="B5" s="3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</row>
    <row r="6" spans="2:20" ht="15" customHeight="1">
      <c r="B6" s="3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</row>
    <row r="7" spans="2:20" ht="15" customHeight="1">
      <c r="B7" s="3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</row>
    <row r="8" spans="2:20" ht="15" customHeight="1">
      <c r="B8" s="3"/>
    </row>
    <row r="9" spans="2:20" ht="15" customHeight="1">
      <c r="B9" s="3"/>
    </row>
    <row r="10" spans="2:20" ht="15" customHeight="1">
      <c r="B10" s="3"/>
    </row>
    <row r="11" spans="2:20" ht="15" customHeight="1">
      <c r="B11" s="3"/>
    </row>
    <row r="12" spans="2:20" ht="15" customHeight="1">
      <c r="B12" s="3"/>
    </row>
    <row r="13" spans="2:20" ht="15" customHeight="1">
      <c r="B13" s="3"/>
    </row>
    <row r="14" spans="2:20" ht="15" customHeight="1">
      <c r="B14" s="3"/>
    </row>
    <row r="15" spans="2:20" ht="15" customHeight="1">
      <c r="B15" s="3"/>
    </row>
    <row r="16" spans="2:20" ht="15" customHeight="1">
      <c r="B16" s="3"/>
    </row>
    <row r="17" spans="2:22" ht="15" customHeight="1">
      <c r="B17" s="3"/>
    </row>
    <row r="18" spans="2:22" ht="15" customHeight="1">
      <c r="B18" s="3"/>
    </row>
    <row r="19" spans="2:22" ht="15" customHeight="1">
      <c r="B19" s="3"/>
    </row>
    <row r="20" spans="2:22" ht="15" customHeight="1">
      <c r="B20" s="3"/>
    </row>
    <row r="21" spans="2:22" ht="15" customHeight="1">
      <c r="B21" s="3"/>
    </row>
    <row r="22" spans="2:22" ht="15" customHeight="1">
      <c r="B22" s="3"/>
    </row>
    <row r="23" spans="2:22" ht="15" customHeight="1">
      <c r="B23" s="3"/>
    </row>
    <row r="24" spans="2:22" ht="15" customHeight="1">
      <c r="B24" s="3"/>
    </row>
    <row r="27" spans="2:22" ht="61.5" customHeight="1">
      <c r="B27" s="47" t="s">
        <v>9</v>
      </c>
      <c r="C27" s="73"/>
      <c r="D27" s="74"/>
      <c r="E27" s="45" t="s">
        <v>10</v>
      </c>
      <c r="F27" s="75"/>
      <c r="G27" s="75"/>
      <c r="H27" s="75"/>
      <c r="I27" s="75"/>
      <c r="J27" s="75"/>
      <c r="K27" s="76"/>
      <c r="M27" s="47" t="s">
        <v>11</v>
      </c>
      <c r="N27" s="73"/>
      <c r="O27" s="74"/>
      <c r="P27" s="45" t="s">
        <v>12</v>
      </c>
      <c r="Q27" s="75"/>
      <c r="R27" s="75"/>
      <c r="S27" s="75"/>
      <c r="T27" s="75"/>
      <c r="U27" s="75"/>
      <c r="V27" s="76"/>
    </row>
    <row r="28" spans="2:22" ht="47.25" customHeight="1">
      <c r="B28" s="77"/>
      <c r="C28" s="78"/>
      <c r="D28" s="79"/>
      <c r="E28" s="72"/>
      <c r="F28" s="72"/>
      <c r="G28" s="72"/>
      <c r="H28" s="72"/>
      <c r="I28" s="72"/>
      <c r="J28" s="72"/>
      <c r="K28" s="80"/>
      <c r="M28" s="77"/>
      <c r="N28" s="78"/>
      <c r="O28" s="79"/>
      <c r="P28" s="72"/>
      <c r="Q28" s="72"/>
      <c r="R28" s="72"/>
      <c r="S28" s="72"/>
      <c r="T28" s="72"/>
      <c r="U28" s="72"/>
      <c r="V28" s="80"/>
    </row>
    <row r="29" spans="2:22" ht="89.25" customHeight="1">
      <c r="B29" s="46" t="s">
        <v>13</v>
      </c>
      <c r="C29" s="81"/>
      <c r="D29" s="82"/>
      <c r="E29" s="83"/>
      <c r="F29" s="83"/>
      <c r="G29" s="83"/>
      <c r="H29" s="83"/>
      <c r="I29" s="83"/>
      <c r="J29" s="83"/>
      <c r="K29" s="84"/>
      <c r="M29" s="46" t="s">
        <v>14</v>
      </c>
      <c r="N29" s="81"/>
      <c r="O29" s="82"/>
      <c r="P29" s="83"/>
      <c r="Q29" s="83"/>
      <c r="R29" s="83"/>
      <c r="S29" s="83"/>
      <c r="T29" s="83"/>
      <c r="U29" s="83"/>
      <c r="V29" s="84"/>
    </row>
    <row r="31" spans="2:22" ht="15" customHeight="1">
      <c r="C31" s="49" t="s">
        <v>15</v>
      </c>
      <c r="D31" s="72"/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18"/>
      <c r="T31" s="18"/>
      <c r="U31" s="18"/>
    </row>
    <row r="32" spans="2:22">
      <c r="D32" s="19"/>
      <c r="E32" s="19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2"/>
    </row>
    <row r="33" spans="4:18" ht="23.25">
      <c r="D33" s="19"/>
      <c r="E33" s="19"/>
      <c r="F33" s="48" t="s">
        <v>16</v>
      </c>
      <c r="G33" s="85"/>
      <c r="H33" s="85"/>
      <c r="I33" s="85"/>
      <c r="J33" s="85"/>
      <c r="K33" s="86"/>
      <c r="L33" s="51" t="s">
        <v>17</v>
      </c>
      <c r="M33" s="87"/>
      <c r="N33" s="87"/>
      <c r="O33" s="87"/>
      <c r="P33" s="87"/>
      <c r="Q33" s="88"/>
      <c r="R33" s="2"/>
    </row>
    <row r="34" spans="4:18" ht="28.5" customHeight="1">
      <c r="D34" s="72"/>
      <c r="E34" s="40" t="s">
        <v>9</v>
      </c>
      <c r="F34" s="43" t="s">
        <v>18</v>
      </c>
      <c r="G34" s="89"/>
      <c r="H34" s="89"/>
      <c r="I34" s="89"/>
      <c r="J34" s="89"/>
      <c r="K34" s="90"/>
      <c r="L34" s="42" t="s">
        <v>19</v>
      </c>
      <c r="M34" s="89"/>
      <c r="N34" s="89"/>
      <c r="O34" s="89"/>
      <c r="P34" s="89"/>
      <c r="Q34" s="90"/>
      <c r="R34" s="2"/>
    </row>
    <row r="35" spans="4:18" ht="28.5" customHeight="1">
      <c r="D35" s="72"/>
      <c r="E35" s="91"/>
      <c r="F35" s="92"/>
      <c r="G35" s="93"/>
      <c r="H35" s="93"/>
      <c r="I35" s="93"/>
      <c r="J35" s="93"/>
      <c r="K35" s="94"/>
      <c r="L35" s="92"/>
      <c r="M35" s="93"/>
      <c r="N35" s="93"/>
      <c r="O35" s="93"/>
      <c r="P35" s="93"/>
      <c r="Q35" s="94"/>
      <c r="R35" s="2"/>
    </row>
    <row r="36" spans="4:18" ht="28.5" customHeight="1">
      <c r="D36" s="72"/>
      <c r="E36" s="91"/>
      <c r="F36" s="92"/>
      <c r="G36" s="93"/>
      <c r="H36" s="93"/>
      <c r="I36" s="93"/>
      <c r="J36" s="93"/>
      <c r="K36" s="94"/>
      <c r="L36" s="92"/>
      <c r="M36" s="93"/>
      <c r="N36" s="93"/>
      <c r="O36" s="93"/>
      <c r="P36" s="93"/>
      <c r="Q36" s="94"/>
    </row>
    <row r="37" spans="4:18" ht="28.5" customHeight="1">
      <c r="D37" s="72"/>
      <c r="E37" s="91"/>
      <c r="F37" s="92"/>
      <c r="G37" s="93"/>
      <c r="H37" s="93"/>
      <c r="I37" s="93"/>
      <c r="J37" s="93"/>
      <c r="K37" s="94"/>
      <c r="L37" s="92"/>
      <c r="M37" s="93"/>
      <c r="N37" s="93"/>
      <c r="O37" s="93"/>
      <c r="P37" s="93"/>
      <c r="Q37" s="94"/>
    </row>
    <row r="38" spans="4:18" ht="28.5" customHeight="1">
      <c r="D38" s="72"/>
      <c r="E38" s="91"/>
      <c r="F38" s="92"/>
      <c r="G38" s="93"/>
      <c r="H38" s="93"/>
      <c r="I38" s="93"/>
      <c r="J38" s="93"/>
      <c r="K38" s="94"/>
      <c r="L38" s="92"/>
      <c r="M38" s="93"/>
      <c r="N38" s="93"/>
      <c r="O38" s="93"/>
      <c r="P38" s="93"/>
      <c r="Q38" s="94"/>
    </row>
    <row r="39" spans="4:18" ht="28.5" customHeight="1">
      <c r="D39" s="72"/>
      <c r="E39" s="91"/>
      <c r="F39" s="92"/>
      <c r="G39" s="93"/>
      <c r="H39" s="93"/>
      <c r="I39" s="93"/>
      <c r="J39" s="93"/>
      <c r="K39" s="94"/>
      <c r="L39" s="92"/>
      <c r="M39" s="93"/>
      <c r="N39" s="93"/>
      <c r="O39" s="93"/>
      <c r="P39" s="93"/>
      <c r="Q39" s="94"/>
    </row>
    <row r="40" spans="4:18" ht="28.5" customHeight="1">
      <c r="D40" s="72"/>
      <c r="E40" s="95"/>
      <c r="F40" s="96"/>
      <c r="G40" s="97"/>
      <c r="H40" s="97"/>
      <c r="I40" s="97"/>
      <c r="J40" s="97"/>
      <c r="K40" s="98"/>
      <c r="L40" s="96"/>
      <c r="M40" s="97"/>
      <c r="N40" s="97"/>
      <c r="O40" s="97"/>
      <c r="P40" s="97"/>
      <c r="Q40" s="98"/>
    </row>
    <row r="41" spans="4:18" ht="28.5" customHeight="1">
      <c r="D41" s="72"/>
      <c r="E41" s="41" t="s">
        <v>20</v>
      </c>
      <c r="F41" s="42" t="s">
        <v>21</v>
      </c>
      <c r="G41" s="89"/>
      <c r="H41" s="89"/>
      <c r="I41" s="89"/>
      <c r="J41" s="89"/>
      <c r="K41" s="90"/>
      <c r="L41" s="44" t="s">
        <v>22</v>
      </c>
      <c r="M41" s="89"/>
      <c r="N41" s="89"/>
      <c r="O41" s="89"/>
      <c r="P41" s="89"/>
      <c r="Q41" s="90"/>
    </row>
    <row r="42" spans="4:18" ht="28.5" customHeight="1">
      <c r="D42" s="72"/>
      <c r="E42" s="99"/>
      <c r="F42" s="92"/>
      <c r="G42" s="93"/>
      <c r="H42" s="93"/>
      <c r="I42" s="93"/>
      <c r="J42" s="93"/>
      <c r="K42" s="94"/>
      <c r="L42" s="92"/>
      <c r="M42" s="93"/>
      <c r="N42" s="93"/>
      <c r="O42" s="93"/>
      <c r="P42" s="93"/>
      <c r="Q42" s="94"/>
    </row>
    <row r="43" spans="4:18" ht="28.5" customHeight="1">
      <c r="D43" s="72"/>
      <c r="E43" s="99"/>
      <c r="F43" s="92"/>
      <c r="G43" s="93"/>
      <c r="H43" s="93"/>
      <c r="I43" s="93"/>
      <c r="J43" s="93"/>
      <c r="K43" s="94"/>
      <c r="L43" s="92"/>
      <c r="M43" s="93"/>
      <c r="N43" s="93"/>
      <c r="O43" s="93"/>
      <c r="P43" s="93"/>
      <c r="Q43" s="94"/>
    </row>
    <row r="44" spans="4:18" ht="28.5" customHeight="1">
      <c r="D44" s="72"/>
      <c r="E44" s="99"/>
      <c r="F44" s="92"/>
      <c r="G44" s="93"/>
      <c r="H44" s="93"/>
      <c r="I44" s="93"/>
      <c r="J44" s="93"/>
      <c r="K44" s="94"/>
      <c r="L44" s="92"/>
      <c r="M44" s="93"/>
      <c r="N44" s="93"/>
      <c r="O44" s="93"/>
      <c r="P44" s="93"/>
      <c r="Q44" s="94"/>
    </row>
    <row r="45" spans="4:18" ht="28.5" customHeight="1">
      <c r="D45" s="72"/>
      <c r="E45" s="99"/>
      <c r="F45" s="92"/>
      <c r="G45" s="93"/>
      <c r="H45" s="93"/>
      <c r="I45" s="93"/>
      <c r="J45" s="93"/>
      <c r="K45" s="94"/>
      <c r="L45" s="92"/>
      <c r="M45" s="93"/>
      <c r="N45" s="93"/>
      <c r="O45" s="93"/>
      <c r="P45" s="93"/>
      <c r="Q45" s="94"/>
    </row>
    <row r="46" spans="4:18" ht="28.5" customHeight="1">
      <c r="D46" s="72"/>
      <c r="E46" s="99"/>
      <c r="F46" s="92"/>
      <c r="G46" s="93"/>
      <c r="H46" s="93"/>
      <c r="I46" s="93"/>
      <c r="J46" s="93"/>
      <c r="K46" s="94"/>
      <c r="L46" s="92"/>
      <c r="M46" s="93"/>
      <c r="N46" s="93"/>
      <c r="O46" s="93"/>
      <c r="P46" s="93"/>
      <c r="Q46" s="94"/>
    </row>
    <row r="47" spans="4:18" ht="28.5" customHeight="1">
      <c r="D47" s="72"/>
      <c r="E47" s="100"/>
      <c r="F47" s="96"/>
      <c r="G47" s="97"/>
      <c r="H47" s="97"/>
      <c r="I47" s="97"/>
      <c r="J47" s="97"/>
      <c r="K47" s="98"/>
      <c r="L47" s="96"/>
      <c r="M47" s="97"/>
      <c r="N47" s="97"/>
      <c r="O47" s="97"/>
      <c r="P47" s="97"/>
      <c r="Q47" s="98"/>
    </row>
    <row r="48" spans="4:18" ht="15" customHeight="1">
      <c r="L48" s="24"/>
      <c r="M48" s="24"/>
      <c r="N48" s="24"/>
      <c r="O48" s="24"/>
      <c r="P48" s="24"/>
      <c r="Q48" s="24"/>
    </row>
  </sheetData>
  <mergeCells count="19">
    <mergeCell ref="F4:P7"/>
    <mergeCell ref="F2:P2"/>
    <mergeCell ref="B27:D28"/>
    <mergeCell ref="B29:D29"/>
    <mergeCell ref="L33:Q33"/>
    <mergeCell ref="C31:R31"/>
    <mergeCell ref="L41:Q47"/>
    <mergeCell ref="L34:Q40"/>
    <mergeCell ref="E27:K29"/>
    <mergeCell ref="M29:O29"/>
    <mergeCell ref="M27:O28"/>
    <mergeCell ref="P27:V29"/>
    <mergeCell ref="F32:Q32"/>
    <mergeCell ref="F33:K33"/>
    <mergeCell ref="D34:D47"/>
    <mergeCell ref="E34:E40"/>
    <mergeCell ref="E41:E47"/>
    <mergeCell ref="F41:K47"/>
    <mergeCell ref="F34:K40"/>
  </mergeCells>
  <pageMargins left="0.511811024" right="0.511811024" top="0.78740157499999996" bottom="0.78740157499999996" header="0" footer="0"/>
  <pageSetup paperSize="9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33"/>
  <sheetViews>
    <sheetView showGridLines="0" topLeftCell="A12" workbookViewId="0">
      <selection activeCell="B21" sqref="B21:G21"/>
    </sheetView>
  </sheetViews>
  <sheetFormatPr defaultColWidth="14.42578125" defaultRowHeight="15" customHeight="1"/>
  <cols>
    <col min="1" max="1" width="5.5703125" customWidth="1"/>
    <col min="2" max="6" width="7.5703125" customWidth="1"/>
    <col min="7" max="7" width="18.42578125" customWidth="1"/>
    <col min="8" max="13" width="9.140625" customWidth="1"/>
    <col min="14" max="14" width="16.5703125" customWidth="1"/>
    <col min="15" max="15" width="16.140625" customWidth="1"/>
    <col min="16" max="16" width="38.7109375" hidden="1" customWidth="1"/>
    <col min="17" max="17" width="16.85546875" hidden="1" customWidth="1"/>
    <col min="18" max="18" width="21.7109375" hidden="1" customWidth="1"/>
    <col min="19" max="19" width="22.140625" customWidth="1"/>
    <col min="20" max="20" width="16.85546875" customWidth="1"/>
    <col min="21" max="21" width="38.7109375" customWidth="1"/>
    <col min="22" max="22" width="4.42578125" customWidth="1"/>
    <col min="23" max="23" width="13.28515625" customWidth="1"/>
    <col min="24" max="24" width="4.42578125" customWidth="1"/>
    <col min="25" max="25" width="12.28515625" customWidth="1"/>
  </cols>
  <sheetData>
    <row r="1" spans="1:25">
      <c r="A1" s="2"/>
      <c r="B1" s="6"/>
      <c r="C1" s="6"/>
      <c r="D1" s="6"/>
      <c r="E1" s="6"/>
      <c r="F1" s="6"/>
      <c r="G1" s="6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</row>
    <row r="2" spans="1:25" ht="15" customHeight="1">
      <c r="A2" s="2"/>
      <c r="B2" s="58" t="s">
        <v>23</v>
      </c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2"/>
      <c r="Q2" s="2"/>
      <c r="R2" s="2"/>
      <c r="S2" s="2"/>
      <c r="T2" s="2"/>
      <c r="U2" s="2"/>
      <c r="V2" s="2"/>
      <c r="W2" s="2"/>
      <c r="X2" s="2"/>
      <c r="Y2" s="2"/>
    </row>
    <row r="3" spans="1:25">
      <c r="A3" s="2"/>
      <c r="B3" s="58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2"/>
      <c r="Q3" s="2"/>
      <c r="R3" s="2"/>
      <c r="S3" s="2"/>
      <c r="T3" s="2"/>
      <c r="U3" s="2"/>
      <c r="V3" s="2"/>
      <c r="W3" s="2"/>
      <c r="X3" s="2"/>
      <c r="Y3" s="2"/>
    </row>
    <row r="4" spans="1:25">
      <c r="A4" s="2"/>
      <c r="B4" s="6"/>
      <c r="C4" s="6"/>
      <c r="D4" s="6"/>
      <c r="E4" s="6"/>
      <c r="F4" s="6"/>
      <c r="G4" s="6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1:25" ht="15.75" customHeight="1">
      <c r="A5" s="2"/>
      <c r="B5" s="63" t="s">
        <v>24</v>
      </c>
      <c r="C5" s="64"/>
      <c r="D5" s="64"/>
      <c r="E5" s="64"/>
      <c r="F5" s="64"/>
      <c r="G5" s="65"/>
      <c r="H5" s="63" t="s">
        <v>25</v>
      </c>
      <c r="I5" s="64"/>
      <c r="J5" s="65"/>
      <c r="K5" s="63" t="s">
        <v>26</v>
      </c>
      <c r="L5" s="64"/>
      <c r="M5" s="65"/>
      <c r="N5" s="33" t="s">
        <v>27</v>
      </c>
      <c r="O5" s="33" t="s">
        <v>28</v>
      </c>
      <c r="P5" s="10" t="s">
        <v>29</v>
      </c>
      <c r="Q5" s="11"/>
      <c r="R5" s="11"/>
      <c r="T5" s="2"/>
      <c r="U5" s="62" t="s">
        <v>30</v>
      </c>
      <c r="V5" s="81"/>
      <c r="W5" s="81"/>
      <c r="X5" s="81"/>
      <c r="Y5" s="82"/>
    </row>
    <row r="6" spans="1:25" ht="50.25" customHeight="1">
      <c r="A6" s="2"/>
      <c r="B6" s="52" t="s">
        <v>31</v>
      </c>
      <c r="C6" s="53"/>
      <c r="D6" s="53"/>
      <c r="E6" s="53"/>
      <c r="F6" s="53"/>
      <c r="G6" s="54"/>
      <c r="H6" s="59" t="s">
        <v>32</v>
      </c>
      <c r="I6" s="60"/>
      <c r="J6" s="61"/>
      <c r="K6" s="59" t="s">
        <v>33</v>
      </c>
      <c r="L6" s="60"/>
      <c r="M6" s="61"/>
      <c r="N6" s="16">
        <f>IF(OR(H6="",K6=""),"-",VLOOKUP(P7,$U$8:$W$16,3,FALSE))</f>
        <v>10</v>
      </c>
      <c r="O6" s="17" t="str">
        <f t="shared" ref="O6:O23" si="0">IF(N6="-","-",IF(N6&lt;0,"FRAQUEZA",IF(N6=0,"NEUTRO","FORÇA")))</f>
        <v>FORÇA</v>
      </c>
      <c r="P6" s="10" t="e">
        <f>CONCATENATE(#REF!,"-",#REF!)</f>
        <v>#REF!</v>
      </c>
      <c r="Q6" s="11" t="s">
        <v>34</v>
      </c>
      <c r="R6" s="11" t="s">
        <v>35</v>
      </c>
      <c r="S6" s="2"/>
      <c r="T6" s="2"/>
      <c r="U6" s="2"/>
      <c r="V6" s="2"/>
      <c r="W6" s="2"/>
      <c r="X6" s="2"/>
      <c r="Y6" s="2"/>
    </row>
    <row r="7" spans="1:25" ht="50.25" customHeight="1">
      <c r="A7" s="2"/>
      <c r="B7" s="52" t="s">
        <v>36</v>
      </c>
      <c r="C7" s="53"/>
      <c r="D7" s="53"/>
      <c r="E7" s="53"/>
      <c r="F7" s="53"/>
      <c r="G7" s="54"/>
      <c r="H7" s="59" t="s">
        <v>32</v>
      </c>
      <c r="I7" s="60"/>
      <c r="J7" s="61"/>
      <c r="K7" s="59" t="s">
        <v>33</v>
      </c>
      <c r="L7" s="60"/>
      <c r="M7" s="61"/>
      <c r="N7" s="16">
        <f>IF(OR(H7="",K7=""),"-",VLOOKUP(P8,$U$8:$W$16,3,FALSE))</f>
        <v>10</v>
      </c>
      <c r="O7" s="17" t="str">
        <f t="shared" si="0"/>
        <v>FORÇA</v>
      </c>
      <c r="P7" s="10" t="str">
        <f>CONCATENATE(H6,"-",K6)</f>
        <v>Atende totalmente-Muito importante</v>
      </c>
      <c r="Q7" s="11" t="s">
        <v>37</v>
      </c>
      <c r="R7" s="11" t="s">
        <v>38</v>
      </c>
      <c r="S7" s="2"/>
      <c r="T7" s="2"/>
      <c r="U7" s="34" t="s">
        <v>39</v>
      </c>
      <c r="V7" s="2"/>
      <c r="W7" s="34" t="s">
        <v>27</v>
      </c>
      <c r="X7" s="2"/>
      <c r="Y7" s="34" t="s">
        <v>40</v>
      </c>
    </row>
    <row r="8" spans="1:25" ht="15.75" customHeight="1">
      <c r="A8" s="2"/>
      <c r="B8" s="55" t="s">
        <v>41</v>
      </c>
      <c r="C8" s="56"/>
      <c r="D8" s="56"/>
      <c r="E8" s="56"/>
      <c r="F8" s="56"/>
      <c r="G8" s="57"/>
      <c r="H8" s="59" t="s">
        <v>32</v>
      </c>
      <c r="I8" s="60"/>
      <c r="J8" s="61"/>
      <c r="K8" s="59" t="s">
        <v>33</v>
      </c>
      <c r="L8" s="60"/>
      <c r="M8" s="61"/>
      <c r="N8" s="16">
        <f>IF(OR(H8="",K8=""),"-",VLOOKUP(P9,$U$8:$W$16,3,FALSE))</f>
        <v>10</v>
      </c>
      <c r="O8" s="17" t="str">
        <f t="shared" si="0"/>
        <v>FORÇA</v>
      </c>
      <c r="P8" s="10" t="str">
        <f>CONCATENATE(H7,"-",K7)</f>
        <v>Atende totalmente-Muito importante</v>
      </c>
      <c r="Q8" s="11" t="s">
        <v>33</v>
      </c>
      <c r="R8" s="11" t="s">
        <v>32</v>
      </c>
      <c r="S8" s="2"/>
      <c r="T8" s="2"/>
      <c r="U8" s="31" t="s">
        <v>42</v>
      </c>
      <c r="V8" s="2"/>
      <c r="W8" s="20">
        <v>0</v>
      </c>
      <c r="X8" s="2"/>
      <c r="Y8" s="31" t="str">
        <f t="shared" ref="Y8:Y16" si="1">IF(W8&lt;0,"FRAQUEZA",IF(W8=0,"NEUTRO","FORÇA"))</f>
        <v>NEUTRO</v>
      </c>
    </row>
    <row r="9" spans="1:25" ht="37.5" customHeight="1">
      <c r="A9" s="2"/>
      <c r="B9" s="52" t="s">
        <v>43</v>
      </c>
      <c r="C9" s="53"/>
      <c r="D9" s="53"/>
      <c r="E9" s="53"/>
      <c r="F9" s="53"/>
      <c r="G9" s="54"/>
      <c r="H9" s="59" t="s">
        <v>32</v>
      </c>
      <c r="I9" s="60"/>
      <c r="J9" s="61"/>
      <c r="K9" s="59" t="s">
        <v>33</v>
      </c>
      <c r="L9" s="60"/>
      <c r="M9" s="61"/>
      <c r="N9" s="16">
        <f>IF(OR(H9="",K9=""),"-",VLOOKUP(P10,$U$8:$W$16,3,FALSE))</f>
        <v>10</v>
      </c>
      <c r="O9" s="17" t="str">
        <f t="shared" si="0"/>
        <v>FORÇA</v>
      </c>
      <c r="P9" s="10" t="str">
        <f>CONCATENATE(H8,"-",K8)</f>
        <v>Atende totalmente-Muito importante</v>
      </c>
      <c r="Q9" s="11"/>
      <c r="R9" s="11"/>
      <c r="S9" s="2"/>
      <c r="T9" s="2"/>
      <c r="U9" s="21" t="s">
        <v>44</v>
      </c>
      <c r="V9" s="2"/>
      <c r="W9" s="22">
        <v>-8</v>
      </c>
      <c r="X9" s="2"/>
      <c r="Y9" s="21" t="str">
        <f t="shared" si="1"/>
        <v>FRAQUEZA</v>
      </c>
    </row>
    <row r="10" spans="1:25" ht="36" customHeight="1">
      <c r="A10" s="2"/>
      <c r="B10" s="52" t="s">
        <v>45</v>
      </c>
      <c r="C10" s="53"/>
      <c r="D10" s="53"/>
      <c r="E10" s="53"/>
      <c r="F10" s="53"/>
      <c r="G10" s="54"/>
      <c r="H10" s="59" t="s">
        <v>32</v>
      </c>
      <c r="I10" s="60"/>
      <c r="J10" s="61"/>
      <c r="K10" s="59" t="s">
        <v>33</v>
      </c>
      <c r="L10" s="60"/>
      <c r="M10" s="61"/>
      <c r="N10" s="16">
        <f>IF(OR(H10="",K10=""),"-",VLOOKUP(P11,$U$8:$W$16,3,FALSE))</f>
        <v>10</v>
      </c>
      <c r="O10" s="17" t="str">
        <f t="shared" si="0"/>
        <v>FORÇA</v>
      </c>
      <c r="P10" s="10" t="str">
        <f>CONCATENATE(H9,"-",K9)</f>
        <v>Atende totalmente-Muito importante</v>
      </c>
      <c r="Q10" s="11"/>
      <c r="R10" s="11"/>
      <c r="S10" s="2"/>
      <c r="T10" s="2"/>
      <c r="U10" s="21" t="s">
        <v>46</v>
      </c>
      <c r="V10" s="2"/>
      <c r="W10" s="22">
        <v>-10</v>
      </c>
      <c r="X10" s="2"/>
      <c r="Y10" s="21" t="str">
        <f t="shared" si="1"/>
        <v>FRAQUEZA</v>
      </c>
    </row>
    <row r="11" spans="1:25" ht="30" customHeight="1">
      <c r="A11" s="2"/>
      <c r="B11" s="52" t="s">
        <v>47</v>
      </c>
      <c r="C11" s="53"/>
      <c r="D11" s="53"/>
      <c r="E11" s="53"/>
      <c r="F11" s="53"/>
      <c r="G11" s="54"/>
      <c r="H11" s="59" t="s">
        <v>32</v>
      </c>
      <c r="I11" s="60"/>
      <c r="J11" s="61"/>
      <c r="K11" s="59" t="s">
        <v>33</v>
      </c>
      <c r="L11" s="60"/>
      <c r="M11" s="61"/>
      <c r="N11" s="16">
        <f>IF(OR(H11="",K11=""),"-",VLOOKUP(P12,$U$8:$W$16,3,FALSE))</f>
        <v>10</v>
      </c>
      <c r="O11" s="17" t="str">
        <f t="shared" si="0"/>
        <v>FORÇA</v>
      </c>
      <c r="P11" s="10" t="str">
        <f>CONCATENATE(H10,"-",K10)</f>
        <v>Atende totalmente-Muito importante</v>
      </c>
      <c r="Q11" s="11"/>
      <c r="R11" s="11"/>
      <c r="S11" s="2"/>
      <c r="T11" s="2"/>
      <c r="U11" s="21" t="s">
        <v>48</v>
      </c>
      <c r="V11" s="2"/>
      <c r="W11" s="22">
        <v>-5</v>
      </c>
      <c r="X11" s="2"/>
      <c r="Y11" s="21" t="str">
        <f t="shared" si="1"/>
        <v>FRAQUEZA</v>
      </c>
    </row>
    <row r="12" spans="1:25" ht="32.25" customHeight="1">
      <c r="A12" s="2"/>
      <c r="B12" s="52" t="s">
        <v>49</v>
      </c>
      <c r="C12" s="53"/>
      <c r="D12" s="53"/>
      <c r="E12" s="53"/>
      <c r="F12" s="53"/>
      <c r="G12" s="54"/>
      <c r="H12" s="59" t="s">
        <v>38</v>
      </c>
      <c r="I12" s="60"/>
      <c r="J12" s="61"/>
      <c r="K12" s="59" t="s">
        <v>33</v>
      </c>
      <c r="L12" s="60"/>
      <c r="M12" s="61"/>
      <c r="N12" s="16">
        <f>IF(OR(H12="",K12=""),"-",VLOOKUP(P13,$U$8:$W$16,3,FALSE))</f>
        <v>5</v>
      </c>
      <c r="O12" s="17" t="str">
        <f t="shared" si="0"/>
        <v>FORÇA</v>
      </c>
      <c r="P12" s="10" t="str">
        <f>CONCATENATE(H11,"-",K11)</f>
        <v>Atende totalmente-Muito importante</v>
      </c>
      <c r="Q12" s="11"/>
      <c r="R12" s="11"/>
      <c r="S12" s="2"/>
      <c r="T12" s="2"/>
      <c r="U12" s="21" t="s">
        <v>50</v>
      </c>
      <c r="V12" s="2"/>
      <c r="W12" s="22">
        <v>2</v>
      </c>
      <c r="X12" s="2"/>
      <c r="Y12" s="21" t="str">
        <f t="shared" si="1"/>
        <v>FORÇA</v>
      </c>
    </row>
    <row r="13" spans="1:25" ht="34.5" customHeight="1">
      <c r="A13" s="2"/>
      <c r="B13" s="52" t="s">
        <v>51</v>
      </c>
      <c r="C13" s="53"/>
      <c r="D13" s="53"/>
      <c r="E13" s="53"/>
      <c r="F13" s="53"/>
      <c r="G13" s="54"/>
      <c r="H13" s="59" t="s">
        <v>38</v>
      </c>
      <c r="I13" s="60"/>
      <c r="J13" s="61"/>
      <c r="K13" s="59" t="s">
        <v>33</v>
      </c>
      <c r="L13" s="60"/>
      <c r="M13" s="61"/>
      <c r="N13" s="16">
        <f>IF(OR(H13="",K13=""),"-",VLOOKUP(P14,$U$8:$W$16,3,FALSE))</f>
        <v>5</v>
      </c>
      <c r="O13" s="17" t="str">
        <f t="shared" si="0"/>
        <v>FORÇA</v>
      </c>
      <c r="P13" s="10" t="str">
        <f>CONCATENATE(H12,"-",K12)</f>
        <v>Atende razoavelmente-Muito importante</v>
      </c>
      <c r="Q13" s="11"/>
      <c r="R13" s="11"/>
      <c r="S13" s="2"/>
      <c r="T13" s="2"/>
      <c r="U13" s="21" t="s">
        <v>52</v>
      </c>
      <c r="V13" s="2"/>
      <c r="W13" s="22">
        <v>5</v>
      </c>
      <c r="X13" s="2"/>
      <c r="Y13" s="21" t="str">
        <f t="shared" si="1"/>
        <v>FORÇA</v>
      </c>
    </row>
    <row r="14" spans="1:25" ht="33" customHeight="1">
      <c r="A14" s="2"/>
      <c r="B14" s="52" t="s">
        <v>53</v>
      </c>
      <c r="C14" s="53"/>
      <c r="D14" s="53"/>
      <c r="E14" s="53"/>
      <c r="F14" s="53"/>
      <c r="G14" s="54"/>
      <c r="H14" s="59" t="s">
        <v>35</v>
      </c>
      <c r="I14" s="60"/>
      <c r="J14" s="61"/>
      <c r="K14" s="59" t="s">
        <v>33</v>
      </c>
      <c r="L14" s="60"/>
      <c r="M14" s="61"/>
      <c r="N14" s="16">
        <f>IF(OR(H14="",K14=""),"-",VLOOKUP(P16,$U$8:$W$16,3,FALSE))</f>
        <v>-10</v>
      </c>
      <c r="O14" s="17" t="str">
        <f t="shared" si="0"/>
        <v>FRAQUEZA</v>
      </c>
      <c r="P14" s="10" t="str">
        <f>CONCATENATE(H13,"-",K13)</f>
        <v>Atende razoavelmente-Muito importante</v>
      </c>
      <c r="Q14" s="11"/>
      <c r="R14" s="11"/>
      <c r="S14" s="2"/>
      <c r="T14" s="2"/>
      <c r="U14" s="21" t="s">
        <v>54</v>
      </c>
      <c r="V14" s="2"/>
      <c r="W14" s="22">
        <v>-10</v>
      </c>
      <c r="X14" s="2"/>
      <c r="Y14" s="21" t="str">
        <f t="shared" si="1"/>
        <v>FRAQUEZA</v>
      </c>
    </row>
    <row r="15" spans="1:25" ht="15.75">
      <c r="A15" s="2"/>
      <c r="B15" s="55" t="s">
        <v>55</v>
      </c>
      <c r="C15" s="56"/>
      <c r="D15" s="56"/>
      <c r="E15" s="56"/>
      <c r="F15" s="56"/>
      <c r="G15" s="57"/>
      <c r="H15" s="59" t="s">
        <v>38</v>
      </c>
      <c r="I15" s="60"/>
      <c r="J15" s="61"/>
      <c r="K15" s="59" t="s">
        <v>33</v>
      </c>
      <c r="L15" s="60"/>
      <c r="M15" s="61"/>
      <c r="N15" s="16">
        <f>IF(OR(H15="",K15=""),"-",VLOOKUP(P17,$U$8:$W$16,3,FALSE))</f>
        <v>5</v>
      </c>
      <c r="O15" s="17" t="str">
        <f t="shared" si="0"/>
        <v>FORÇA</v>
      </c>
      <c r="P15" s="10" t="e">
        <f>CONCATENATE(#REF!,"-",#REF!)</f>
        <v>#REF!</v>
      </c>
      <c r="Q15" s="11"/>
      <c r="R15" s="11"/>
      <c r="S15" s="2"/>
      <c r="T15" s="2"/>
      <c r="U15" s="21" t="s">
        <v>56</v>
      </c>
      <c r="V15" s="2"/>
      <c r="W15" s="22">
        <v>8</v>
      </c>
      <c r="X15" s="2"/>
      <c r="Y15" s="21" t="str">
        <f t="shared" si="1"/>
        <v>FORÇA</v>
      </c>
    </row>
    <row r="16" spans="1:25" ht="30.75" customHeight="1">
      <c r="A16" s="2"/>
      <c r="B16" s="52" t="s">
        <v>57</v>
      </c>
      <c r="C16" s="53"/>
      <c r="D16" s="53"/>
      <c r="E16" s="53"/>
      <c r="F16" s="53"/>
      <c r="G16" s="54"/>
      <c r="H16" s="59" t="s">
        <v>38</v>
      </c>
      <c r="I16" s="60"/>
      <c r="J16" s="61"/>
      <c r="K16" s="59" t="s">
        <v>33</v>
      </c>
      <c r="L16" s="60"/>
      <c r="M16" s="61"/>
      <c r="N16" s="16">
        <f>IF(OR(H16="",K16=""),"-",VLOOKUP(P18,$U$8:$W$16,3,FALSE))</f>
        <v>5</v>
      </c>
      <c r="O16" s="17" t="str">
        <f t="shared" si="0"/>
        <v>FORÇA</v>
      </c>
      <c r="P16" s="10" t="str">
        <f>CONCATENATE(H14,"-",K14)</f>
        <v>Não atende-Muito importante</v>
      </c>
      <c r="Q16" s="11"/>
      <c r="R16" s="11"/>
      <c r="S16" s="2"/>
      <c r="T16" s="2"/>
      <c r="U16" s="25" t="s">
        <v>58</v>
      </c>
      <c r="V16" s="2"/>
      <c r="W16" s="26">
        <v>10</v>
      </c>
      <c r="X16" s="2"/>
      <c r="Y16" s="25" t="str">
        <f t="shared" si="1"/>
        <v>FORÇA</v>
      </c>
    </row>
    <row r="17" spans="1:25" ht="33" customHeight="1">
      <c r="A17" s="2"/>
      <c r="B17" s="52" t="s">
        <v>59</v>
      </c>
      <c r="C17" s="53"/>
      <c r="D17" s="53"/>
      <c r="E17" s="53"/>
      <c r="F17" s="53"/>
      <c r="G17" s="54"/>
      <c r="H17" s="59" t="s">
        <v>35</v>
      </c>
      <c r="I17" s="60"/>
      <c r="J17" s="61"/>
      <c r="K17" s="59" t="s">
        <v>37</v>
      </c>
      <c r="L17" s="60"/>
      <c r="M17" s="61"/>
      <c r="N17" s="16">
        <f>IF(OR(H17="",K17=""),"-",VLOOKUP(P19,$U$8:$W$16,3,FALSE))</f>
        <v>-8</v>
      </c>
      <c r="O17" s="17" t="str">
        <f t="shared" si="0"/>
        <v>FRAQUEZA</v>
      </c>
      <c r="P17" s="10" t="str">
        <f>CONCATENATE(H15,"-",K15)</f>
        <v>Atende razoavelmente-Muito importante</v>
      </c>
      <c r="Q17" s="11"/>
      <c r="R17" s="11"/>
      <c r="S17" s="2"/>
      <c r="T17" s="2"/>
      <c r="U17" s="2"/>
      <c r="V17" s="2"/>
      <c r="W17" s="2"/>
      <c r="X17" s="2"/>
      <c r="Y17" s="2"/>
    </row>
    <row r="18" spans="1:25" ht="30" customHeight="1">
      <c r="A18" s="2"/>
      <c r="B18" s="52" t="s">
        <v>60</v>
      </c>
      <c r="C18" s="53"/>
      <c r="D18" s="53"/>
      <c r="E18" s="53"/>
      <c r="F18" s="53"/>
      <c r="G18" s="54"/>
      <c r="H18" s="59" t="s">
        <v>35</v>
      </c>
      <c r="I18" s="60"/>
      <c r="J18" s="61"/>
      <c r="K18" s="59" t="s">
        <v>37</v>
      </c>
      <c r="L18" s="60"/>
      <c r="M18" s="61"/>
      <c r="N18" s="16">
        <f>IF(OR(H18="",K18=""),"-",VLOOKUP(P20,$U$8:$W$16,3,FALSE))</f>
        <v>-8</v>
      </c>
      <c r="O18" s="17" t="str">
        <f t="shared" si="0"/>
        <v>FRAQUEZA</v>
      </c>
      <c r="P18" s="10" t="str">
        <f>CONCATENATE(H16,"-",K16)</f>
        <v>Atende razoavelmente-Muito importante</v>
      </c>
      <c r="Q18" s="11"/>
      <c r="R18" s="11"/>
      <c r="S18" s="2"/>
      <c r="T18" s="2"/>
      <c r="U18" s="2"/>
      <c r="V18" s="2"/>
      <c r="W18" s="2"/>
      <c r="X18" s="2"/>
      <c r="Y18" s="2"/>
    </row>
    <row r="19" spans="1:25" ht="15.75">
      <c r="A19" s="2"/>
      <c r="B19" s="55" t="s">
        <v>61</v>
      </c>
      <c r="C19" s="56"/>
      <c r="D19" s="56"/>
      <c r="E19" s="56"/>
      <c r="F19" s="56"/>
      <c r="G19" s="57"/>
      <c r="H19" s="59" t="s">
        <v>38</v>
      </c>
      <c r="I19" s="60"/>
      <c r="J19" s="61"/>
      <c r="K19" s="59" t="s">
        <v>37</v>
      </c>
      <c r="L19" s="60"/>
      <c r="M19" s="61"/>
      <c r="N19" s="16">
        <f>IF(OR(H19="",K19=""),"-",VLOOKUP(P21,$U$8:$W$16,3,FALSE))</f>
        <v>2</v>
      </c>
      <c r="O19" s="17" t="str">
        <f t="shared" si="0"/>
        <v>FORÇA</v>
      </c>
      <c r="P19" s="10" t="str">
        <f>CONCATENATE(H17,"-",K17)</f>
        <v>Não atende-Importante</v>
      </c>
      <c r="Q19" s="11"/>
      <c r="R19" s="11"/>
      <c r="S19" s="2"/>
      <c r="T19" s="2"/>
      <c r="U19" s="2"/>
      <c r="V19" s="2"/>
      <c r="W19" s="2"/>
      <c r="X19" s="2"/>
      <c r="Y19" s="2"/>
    </row>
    <row r="20" spans="1:25" ht="33.75" customHeight="1">
      <c r="A20" s="2"/>
      <c r="B20" s="52" t="s">
        <v>62</v>
      </c>
      <c r="C20" s="53"/>
      <c r="D20" s="53"/>
      <c r="E20" s="53"/>
      <c r="F20" s="53"/>
      <c r="G20" s="54"/>
      <c r="H20" s="59" t="s">
        <v>38</v>
      </c>
      <c r="I20" s="60"/>
      <c r="J20" s="61"/>
      <c r="K20" s="59" t="s">
        <v>37</v>
      </c>
      <c r="L20" s="60"/>
      <c r="M20" s="61"/>
      <c r="N20" s="16">
        <f>IF(OR(H20="",K20=""),"-",VLOOKUP(P22,$U$8:$W$16,3,FALSE))</f>
        <v>2</v>
      </c>
      <c r="O20" s="17" t="str">
        <f t="shared" si="0"/>
        <v>FORÇA</v>
      </c>
      <c r="P20" s="10" t="str">
        <f>CONCATENATE(H18,"-",K18)</f>
        <v>Não atende-Importante</v>
      </c>
      <c r="Q20" s="11"/>
      <c r="R20" s="11"/>
      <c r="S20" s="2"/>
      <c r="T20" s="2"/>
      <c r="U20" s="2"/>
      <c r="V20" s="2"/>
      <c r="W20" s="2"/>
      <c r="X20" s="2"/>
      <c r="Y20" s="2"/>
    </row>
    <row r="21" spans="1:25" ht="36" customHeight="1">
      <c r="A21" s="2"/>
      <c r="B21" s="52" t="s">
        <v>63</v>
      </c>
      <c r="C21" s="53"/>
      <c r="D21" s="53"/>
      <c r="E21" s="53"/>
      <c r="F21" s="53"/>
      <c r="G21" s="54"/>
      <c r="H21" s="59" t="s">
        <v>35</v>
      </c>
      <c r="I21" s="60"/>
      <c r="J21" s="61"/>
      <c r="K21" s="59" t="s">
        <v>37</v>
      </c>
      <c r="L21" s="60"/>
      <c r="M21" s="61"/>
      <c r="N21" s="16">
        <f>IF(OR(H21="",K21=""),"-",VLOOKUP(P23,$U$8:$W$16,3,FALSE))</f>
        <v>-8</v>
      </c>
      <c r="O21" s="17" t="str">
        <f t="shared" si="0"/>
        <v>FRAQUEZA</v>
      </c>
      <c r="P21" s="10" t="str">
        <f>CONCATENATE(H19,"-",K19)</f>
        <v>Atende razoavelmente-Importante</v>
      </c>
      <c r="Q21" s="11"/>
      <c r="R21" s="11"/>
      <c r="S21" s="2"/>
      <c r="T21" s="2"/>
      <c r="U21" s="2"/>
      <c r="V21" s="2"/>
      <c r="W21" s="2"/>
      <c r="X21" s="2"/>
      <c r="Y21" s="2"/>
    </row>
    <row r="22" spans="1:25" ht="24.75" customHeight="1">
      <c r="A22" s="2"/>
      <c r="B22" s="52" t="s">
        <v>64</v>
      </c>
      <c r="C22" s="53"/>
      <c r="D22" s="53"/>
      <c r="E22" s="53"/>
      <c r="F22" s="53"/>
      <c r="G22" s="54"/>
      <c r="H22" s="59" t="s">
        <v>38</v>
      </c>
      <c r="I22" s="60"/>
      <c r="J22" s="61"/>
      <c r="K22" s="59" t="s">
        <v>37</v>
      </c>
      <c r="L22" s="60"/>
      <c r="M22" s="61"/>
      <c r="N22" s="16">
        <f>IF(OR(H22="",K22=""),"-",VLOOKUP(P24,$U$8:$W$16,3,FALSE))</f>
        <v>2</v>
      </c>
      <c r="O22" s="17" t="str">
        <f t="shared" si="0"/>
        <v>FORÇA</v>
      </c>
      <c r="P22" s="10" t="str">
        <f>CONCATENATE(H20,"-",K20)</f>
        <v>Atende razoavelmente-Importante</v>
      </c>
      <c r="Q22" s="11"/>
      <c r="R22" s="11"/>
      <c r="S22" s="2"/>
      <c r="T22" s="2"/>
      <c r="U22" s="2"/>
      <c r="V22" s="2"/>
      <c r="W22" s="2"/>
      <c r="X22" s="2"/>
      <c r="Y22" s="2"/>
    </row>
    <row r="23" spans="1:25" ht="31.5" customHeight="1">
      <c r="A23" s="2"/>
      <c r="B23" s="52" t="s">
        <v>65</v>
      </c>
      <c r="C23" s="53"/>
      <c r="D23" s="53"/>
      <c r="E23" s="53"/>
      <c r="F23" s="53"/>
      <c r="G23" s="54"/>
      <c r="H23" s="59" t="s">
        <v>38</v>
      </c>
      <c r="I23" s="60"/>
      <c r="J23" s="61"/>
      <c r="K23" s="59" t="s">
        <v>37</v>
      </c>
      <c r="L23" s="60"/>
      <c r="M23" s="61"/>
      <c r="N23" s="16">
        <f>IF(OR(H23="",K23=""),"-",VLOOKUP(P25,$U$8:$W$16,3,FALSE))</f>
        <v>2</v>
      </c>
      <c r="O23" s="17" t="str">
        <f t="shared" si="0"/>
        <v>FORÇA</v>
      </c>
      <c r="P23" s="10" t="str">
        <f>CONCATENATE(H21,"-",K21)</f>
        <v>Não atende-Importante</v>
      </c>
      <c r="Q23" s="11"/>
      <c r="R23" s="11"/>
      <c r="S23" s="2"/>
      <c r="T23" s="2"/>
      <c r="U23" s="2"/>
      <c r="V23" s="2"/>
      <c r="W23" s="2"/>
      <c r="X23" s="2"/>
      <c r="Y23" s="2"/>
    </row>
    <row r="24" spans="1:25" ht="23.25" customHeight="1">
      <c r="A24" s="2"/>
      <c r="B24" s="6"/>
      <c r="C24" s="6"/>
      <c r="D24" s="6"/>
      <c r="E24" s="6"/>
      <c r="F24" s="6"/>
      <c r="G24" s="6"/>
      <c r="H24" s="27"/>
      <c r="I24" s="27"/>
      <c r="J24" s="27"/>
      <c r="K24" s="27"/>
      <c r="L24" s="27"/>
      <c r="M24" s="27"/>
      <c r="N24" s="28">
        <f>SUM(N6:N17)</f>
        <v>62</v>
      </c>
      <c r="O24" s="29"/>
      <c r="P24" s="10" t="str">
        <f>CONCATENATE(H22,"-",K22)</f>
        <v>Atende razoavelmente-Importante</v>
      </c>
      <c r="Q24" s="11"/>
      <c r="R24" s="11"/>
      <c r="S24" s="2"/>
      <c r="T24" s="2"/>
      <c r="U24" s="2"/>
      <c r="V24" s="2"/>
      <c r="W24" s="2"/>
      <c r="X24" s="2"/>
      <c r="Y24" s="2"/>
    </row>
    <row r="25" spans="1:25" ht="33" customHeight="1">
      <c r="A25" s="2"/>
      <c r="B25" s="6"/>
      <c r="C25" s="6"/>
      <c r="D25" s="6"/>
      <c r="E25" s="6"/>
      <c r="F25" s="6"/>
      <c r="G25" s="6"/>
      <c r="H25" s="2"/>
      <c r="I25" s="2"/>
      <c r="J25" s="2"/>
      <c r="K25" s="2"/>
      <c r="L25" s="2"/>
      <c r="M25" s="2"/>
      <c r="N25" s="2"/>
      <c r="O25" s="2"/>
      <c r="P25" s="10" t="str">
        <f>CONCATENATE(H23,"-",K23)</f>
        <v>Atende razoavelmente-Importante</v>
      </c>
      <c r="Q25" s="11"/>
      <c r="R25" s="11"/>
      <c r="S25" s="2"/>
      <c r="T25" s="2"/>
      <c r="U25" s="2"/>
      <c r="V25" s="2"/>
      <c r="W25" s="2"/>
      <c r="X25" s="2"/>
      <c r="Y25" s="2"/>
    </row>
    <row r="26" spans="1:25" ht="15.75" customHeight="1">
      <c r="A26" s="2"/>
      <c r="B26" s="6"/>
      <c r="C26" s="6"/>
      <c r="D26" s="6"/>
      <c r="E26" s="6"/>
      <c r="F26" s="6"/>
      <c r="G26" s="6"/>
      <c r="H26" s="2"/>
      <c r="I26" s="2"/>
      <c r="J26" s="2"/>
      <c r="K26" s="2"/>
      <c r="L26" s="2"/>
      <c r="M26" s="2"/>
      <c r="N26" s="2"/>
      <c r="O26" s="2"/>
      <c r="P26" s="10" t="e">
        <f>CONCATENATE(#REF!,"-",#REF!)</f>
        <v>#REF!</v>
      </c>
      <c r="Q26" s="11"/>
      <c r="R26" s="11"/>
      <c r="S26" s="2"/>
      <c r="T26" s="2"/>
      <c r="U26" s="2"/>
      <c r="V26" s="2"/>
      <c r="W26" s="2"/>
      <c r="X26" s="2"/>
      <c r="Y26" s="2"/>
    </row>
    <row r="27" spans="1:25" ht="15.75" customHeight="1">
      <c r="A27" s="2"/>
      <c r="B27" s="6"/>
      <c r="C27" s="6"/>
      <c r="D27" s="6"/>
      <c r="E27" s="6"/>
      <c r="F27" s="6"/>
      <c r="G27" s="6"/>
      <c r="H27" s="2"/>
      <c r="I27" s="2"/>
      <c r="J27" s="2"/>
      <c r="K27" s="2"/>
      <c r="L27" s="2"/>
      <c r="M27" s="2"/>
      <c r="N27" s="2"/>
      <c r="O27" s="2"/>
      <c r="P27" s="10" t="e">
        <f>CONCATENATE(#REF!,"-",#REF!)</f>
        <v>#REF!</v>
      </c>
      <c r="Q27" s="11"/>
      <c r="R27" s="11"/>
      <c r="S27" s="2"/>
      <c r="T27" s="2"/>
      <c r="U27" s="2"/>
      <c r="V27" s="2"/>
      <c r="W27" s="2"/>
      <c r="X27" s="2"/>
      <c r="Y27" s="2"/>
    </row>
    <row r="28" spans="1:25" ht="15.75" customHeight="1">
      <c r="A28" s="2"/>
      <c r="P28" s="10" t="e">
        <f>CONCATENATE(#REF!,"-",#REF!)</f>
        <v>#REF!</v>
      </c>
      <c r="Q28" s="11"/>
      <c r="R28" s="11"/>
      <c r="S28" s="2"/>
      <c r="T28" s="2"/>
      <c r="U28" s="2"/>
      <c r="V28" s="2"/>
      <c r="W28" s="2"/>
      <c r="X28" s="2"/>
      <c r="Y28" s="2"/>
    </row>
    <row r="29" spans="1:25" ht="15.75" customHeight="1">
      <c r="A29" s="2"/>
      <c r="P29" s="10" t="e">
        <f>CONCATENATE(#REF!,"-",#REF!)</f>
        <v>#REF!</v>
      </c>
      <c r="Q29" s="11"/>
      <c r="R29" s="11"/>
      <c r="S29" s="2"/>
      <c r="T29" s="2"/>
      <c r="U29" s="2"/>
      <c r="V29" s="2"/>
      <c r="W29" s="2"/>
      <c r="X29" s="2"/>
      <c r="Y29" s="2"/>
    </row>
    <row r="30" spans="1:25" ht="15.75" customHeight="1">
      <c r="A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1:25" ht="15.75" customHeight="1">
      <c r="A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1:25" ht="15.75" customHeight="1">
      <c r="A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1:25" ht="15.75" customHeight="1">
      <c r="A33" s="2"/>
      <c r="P33" s="2"/>
      <c r="Q33" s="2"/>
      <c r="R33" s="2"/>
      <c r="S33" s="2"/>
      <c r="T33" s="2"/>
      <c r="U33" s="2"/>
      <c r="V33" s="2"/>
      <c r="W33" s="2"/>
      <c r="X33" s="2"/>
      <c r="Y33" s="2"/>
    </row>
  </sheetData>
  <mergeCells count="59">
    <mergeCell ref="H19:J19"/>
    <mergeCell ref="K18:M18"/>
    <mergeCell ref="K19:M19"/>
    <mergeCell ref="B11:G11"/>
    <mergeCell ref="H13:J13"/>
    <mergeCell ref="H16:J16"/>
    <mergeCell ref="K15:M15"/>
    <mergeCell ref="K16:M16"/>
    <mergeCell ref="H15:J15"/>
    <mergeCell ref="B13:G13"/>
    <mergeCell ref="K13:M13"/>
    <mergeCell ref="K14:M14"/>
    <mergeCell ref="K12:M12"/>
    <mergeCell ref="H12:J12"/>
    <mergeCell ref="K11:M11"/>
    <mergeCell ref="H11:J11"/>
    <mergeCell ref="H17:J17"/>
    <mergeCell ref="H14:J14"/>
    <mergeCell ref="U5:Y5"/>
    <mergeCell ref="B5:G5"/>
    <mergeCell ref="H18:J18"/>
    <mergeCell ref="K5:M5"/>
    <mergeCell ref="H5:J5"/>
    <mergeCell ref="K10:M10"/>
    <mergeCell ref="H10:J10"/>
    <mergeCell ref="K9:M9"/>
    <mergeCell ref="H9:J9"/>
    <mergeCell ref="K7:M7"/>
    <mergeCell ref="H7:J7"/>
    <mergeCell ref="K6:M6"/>
    <mergeCell ref="H6:J6"/>
    <mergeCell ref="K8:M8"/>
    <mergeCell ref="H22:J22"/>
    <mergeCell ref="H21:J21"/>
    <mergeCell ref="K22:M22"/>
    <mergeCell ref="K21:M21"/>
    <mergeCell ref="K23:M23"/>
    <mergeCell ref="H23:J23"/>
    <mergeCell ref="B2:O3"/>
    <mergeCell ref="B6:G6"/>
    <mergeCell ref="K20:M20"/>
    <mergeCell ref="B12:G12"/>
    <mergeCell ref="B9:G9"/>
    <mergeCell ref="B10:G10"/>
    <mergeCell ref="H8:J8"/>
    <mergeCell ref="B8:G8"/>
    <mergeCell ref="B17:G17"/>
    <mergeCell ref="B16:G16"/>
    <mergeCell ref="B15:G15"/>
    <mergeCell ref="B14:G14"/>
    <mergeCell ref="H20:J20"/>
    <mergeCell ref="B20:G20"/>
    <mergeCell ref="B7:G7"/>
    <mergeCell ref="K17:M17"/>
    <mergeCell ref="B23:G23"/>
    <mergeCell ref="B21:G21"/>
    <mergeCell ref="B22:G22"/>
    <mergeCell ref="B18:G18"/>
    <mergeCell ref="B19:G19"/>
  </mergeCells>
  <conditionalFormatting sqref="N6:N23">
    <cfRule type="cellIs" dxfId="1" priority="1" operator="lessThan">
      <formula>0</formula>
    </cfRule>
  </conditionalFormatting>
  <conditionalFormatting sqref="N6:N23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count="2">
    <dataValidation type="list" allowBlank="1" showErrorMessage="1" sqref="K24:M27 K6:K23" xr:uid="{00000000-0002-0000-0200-000000000000}">
      <formula1>$Q$6:$Q$8</formula1>
    </dataValidation>
    <dataValidation type="list" allowBlank="1" showErrorMessage="1" sqref="H24:J27 H6:H23" xr:uid="{00000000-0002-0000-0200-000001000000}">
      <formula1>$R$6:$R$8</formula1>
    </dataValidation>
  </dataValidations>
  <pageMargins left="0.511811024" right="0.511811024" top="0.78740157499999996" bottom="0.78740157499999996" header="0" footer="0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AA32"/>
  <sheetViews>
    <sheetView showGridLines="0" workbookViewId="0">
      <selection activeCell="Q17" sqref="Q17"/>
    </sheetView>
  </sheetViews>
  <sheetFormatPr defaultColWidth="14.42578125" defaultRowHeight="15" customHeight="1"/>
  <cols>
    <col min="1" max="1" width="5.28515625" customWidth="1"/>
    <col min="2" max="6" width="7.85546875" customWidth="1"/>
    <col min="7" max="7" width="19.5703125" customWidth="1"/>
    <col min="8" max="12" width="9.140625" customWidth="1"/>
    <col min="13" max="13" width="8" customWidth="1"/>
    <col min="14" max="14" width="13.7109375" customWidth="1"/>
    <col min="15" max="15" width="14.85546875" customWidth="1"/>
    <col min="16" max="17" width="9.140625" customWidth="1"/>
    <col min="18" max="18" width="24.85546875" hidden="1" customWidth="1"/>
    <col min="19" max="19" width="16.85546875" hidden="1" customWidth="1"/>
    <col min="20" max="20" width="12.5703125" hidden="1" customWidth="1"/>
    <col min="21" max="21" width="12.5703125" customWidth="1"/>
    <col min="22" max="22" width="9.140625" customWidth="1"/>
    <col min="23" max="23" width="29.7109375" customWidth="1"/>
    <col min="24" max="24" width="4.42578125" customWidth="1"/>
    <col min="25" max="25" width="12.7109375" customWidth="1"/>
    <col min="26" max="26" width="4.42578125" customWidth="1"/>
    <col min="27" max="27" width="15.42578125" customWidth="1"/>
  </cols>
  <sheetData>
    <row r="1" spans="2:27">
      <c r="B1" s="32"/>
      <c r="C1" s="32"/>
      <c r="D1" s="32"/>
      <c r="E1" s="32"/>
      <c r="F1" s="32"/>
      <c r="G1" s="32"/>
    </row>
    <row r="2" spans="2:27" ht="20.25">
      <c r="B2" s="68" t="s">
        <v>66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</row>
    <row r="3" spans="2:27">
      <c r="B3" s="32"/>
      <c r="C3" s="32"/>
      <c r="D3" s="32"/>
      <c r="E3" s="32"/>
      <c r="F3" s="32"/>
      <c r="G3" s="32"/>
    </row>
    <row r="4" spans="2:27">
      <c r="B4" s="63" t="s">
        <v>67</v>
      </c>
      <c r="C4" s="101"/>
      <c r="D4" s="101"/>
      <c r="E4" s="101"/>
      <c r="F4" s="101"/>
      <c r="G4" s="102"/>
      <c r="H4" s="63" t="s">
        <v>68</v>
      </c>
      <c r="I4" s="101"/>
      <c r="J4" s="102"/>
      <c r="K4" s="63" t="s">
        <v>26</v>
      </c>
      <c r="L4" s="101"/>
      <c r="M4" s="102"/>
      <c r="N4" s="33" t="s">
        <v>27</v>
      </c>
      <c r="O4" s="33" t="s">
        <v>28</v>
      </c>
      <c r="W4" s="62" t="s">
        <v>30</v>
      </c>
      <c r="X4" s="81"/>
      <c r="Y4" s="81"/>
      <c r="Z4" s="81"/>
      <c r="AA4" s="82"/>
    </row>
    <row r="5" spans="2:27" ht="49.5" customHeight="1">
      <c r="B5" s="52" t="s">
        <v>69</v>
      </c>
      <c r="C5" s="66"/>
      <c r="D5" s="66"/>
      <c r="E5" s="66"/>
      <c r="F5" s="66"/>
      <c r="G5" s="67"/>
      <c r="H5" s="59" t="s">
        <v>70</v>
      </c>
      <c r="I5" s="103"/>
      <c r="J5" s="104"/>
      <c r="K5" s="59" t="s">
        <v>71</v>
      </c>
      <c r="L5" s="103"/>
      <c r="M5" s="104"/>
      <c r="N5" s="16">
        <f t="shared" ref="N5:N8" si="0">IF(OR(H5="",K5=""),"-",VLOOKUP(R5,$W$7:$Y$15,3,FALSE))</f>
        <v>10</v>
      </c>
      <c r="O5" s="17" t="str">
        <f t="shared" ref="O5:O15" si="1">IF(N5="-","-",IF(N5&gt;0,"OPORTUNIDADE",IF(N5=0,"NEUTRO","AMEAÇA")))</f>
        <v>OPORTUNIDADE</v>
      </c>
      <c r="R5" s="23" t="str">
        <f t="shared" ref="R5:R8" si="2">CONCATENATE(K5,"-",H5)</f>
        <v>Muito Importante-Favorável</v>
      </c>
      <c r="S5" s="23" t="s">
        <v>34</v>
      </c>
      <c r="T5" s="23" t="s">
        <v>72</v>
      </c>
    </row>
    <row r="6" spans="2:27" ht="33.75" customHeight="1">
      <c r="B6" s="52" t="s">
        <v>73</v>
      </c>
      <c r="C6" s="66"/>
      <c r="D6" s="66"/>
      <c r="E6" s="66"/>
      <c r="F6" s="66"/>
      <c r="G6" s="67"/>
      <c r="H6" s="59" t="s">
        <v>74</v>
      </c>
      <c r="I6" s="103"/>
      <c r="J6" s="104"/>
      <c r="K6" s="59" t="s">
        <v>71</v>
      </c>
      <c r="L6" s="103"/>
      <c r="M6" s="104"/>
      <c r="N6" s="16">
        <f t="shared" si="0"/>
        <v>-4</v>
      </c>
      <c r="O6" s="17" t="str">
        <f t="shared" si="1"/>
        <v>AMEAÇA</v>
      </c>
      <c r="R6" s="23" t="str">
        <f t="shared" si="2"/>
        <v>Muito Importante-Neutro</v>
      </c>
      <c r="S6" s="23" t="s">
        <v>37</v>
      </c>
      <c r="T6" s="23" t="s">
        <v>74</v>
      </c>
      <c r="W6" s="37" t="s">
        <v>39</v>
      </c>
      <c r="X6" s="38"/>
      <c r="Y6" s="37" t="s">
        <v>27</v>
      </c>
      <c r="Z6" s="38"/>
      <c r="AA6" s="37" t="s">
        <v>40</v>
      </c>
    </row>
    <row r="7" spans="2:27" ht="35.25" customHeight="1">
      <c r="B7" s="52" t="s">
        <v>75</v>
      </c>
      <c r="C7" s="66"/>
      <c r="D7" s="66"/>
      <c r="E7" s="66"/>
      <c r="F7" s="66"/>
      <c r="G7" s="67"/>
      <c r="H7" s="59" t="s">
        <v>70</v>
      </c>
      <c r="I7" s="103"/>
      <c r="J7" s="104"/>
      <c r="K7" s="59" t="s">
        <v>37</v>
      </c>
      <c r="L7" s="103"/>
      <c r="M7" s="104"/>
      <c r="N7" s="16">
        <f t="shared" si="0"/>
        <v>8</v>
      </c>
      <c r="O7" s="17" t="str">
        <f t="shared" si="1"/>
        <v>OPORTUNIDADE</v>
      </c>
      <c r="R7" s="23" t="str">
        <f t="shared" si="2"/>
        <v>Importante-Favorável</v>
      </c>
      <c r="S7" s="23" t="s">
        <v>71</v>
      </c>
      <c r="T7" s="23" t="s">
        <v>70</v>
      </c>
      <c r="W7" s="31" t="str">
        <f>CONCATENATE(S5,"-",T5)</f>
        <v>Insignificante-Desfavorável</v>
      </c>
      <c r="Y7" s="20">
        <v>0</v>
      </c>
      <c r="AA7" s="31" t="str">
        <f t="shared" ref="AA7:AA15" si="3">IF(Y7&lt;0,"AMEAÇA",IF(Y7=0,"NEUTRO","OPORTUNIDADE"))</f>
        <v>NEUTRO</v>
      </c>
    </row>
    <row r="8" spans="2:27" ht="39" customHeight="1">
      <c r="B8" s="52" t="s">
        <v>76</v>
      </c>
      <c r="C8" s="66"/>
      <c r="D8" s="66"/>
      <c r="E8" s="66"/>
      <c r="F8" s="66"/>
      <c r="G8" s="67"/>
      <c r="H8" s="59" t="s">
        <v>70</v>
      </c>
      <c r="I8" s="103"/>
      <c r="J8" s="104"/>
      <c r="K8" s="59" t="s">
        <v>71</v>
      </c>
      <c r="L8" s="103"/>
      <c r="M8" s="104"/>
      <c r="N8" s="16">
        <f t="shared" si="0"/>
        <v>10</v>
      </c>
      <c r="O8" s="17" t="str">
        <f t="shared" si="1"/>
        <v>OPORTUNIDADE</v>
      </c>
      <c r="R8" s="23" t="str">
        <f t="shared" si="2"/>
        <v>Muito Importante-Favorável</v>
      </c>
      <c r="S8" s="23"/>
      <c r="T8" s="23"/>
      <c r="W8" s="21" t="str">
        <f t="shared" ref="W8:W9" si="4">CONCATENATE($S$5,"-",T6)</f>
        <v>Insignificante-Neutro</v>
      </c>
      <c r="Y8" s="22">
        <v>0</v>
      </c>
      <c r="AA8" s="21" t="str">
        <f t="shared" si="3"/>
        <v>NEUTRO</v>
      </c>
    </row>
    <row r="9" spans="2:27" ht="38.25" customHeight="1">
      <c r="B9" s="52" t="s">
        <v>77</v>
      </c>
      <c r="C9" s="66"/>
      <c r="D9" s="66"/>
      <c r="E9" s="66"/>
      <c r="F9" s="66"/>
      <c r="G9" s="67"/>
      <c r="H9" s="59" t="s">
        <v>70</v>
      </c>
      <c r="I9" s="103"/>
      <c r="J9" s="104"/>
      <c r="K9" s="59" t="s">
        <v>37</v>
      </c>
      <c r="L9" s="103"/>
      <c r="M9" s="104"/>
      <c r="N9" s="16">
        <f>IF(OR(H9="",K9=""),"-",VLOOKUP(R10,$W$7:$Y$15,3,FALSE))</f>
        <v>8</v>
      </c>
      <c r="O9" s="17" t="str">
        <f t="shared" si="1"/>
        <v>OPORTUNIDADE</v>
      </c>
      <c r="R9" s="23" t="e">
        <f>CONCATENATE(#REF!,"-",#REF!)</f>
        <v>#REF!</v>
      </c>
      <c r="S9" s="23"/>
      <c r="T9" s="23"/>
      <c r="W9" s="21" t="str">
        <f t="shared" si="4"/>
        <v>Insignificante-Favorável</v>
      </c>
      <c r="Y9" s="22">
        <v>0</v>
      </c>
      <c r="AA9" s="21" t="str">
        <f t="shared" si="3"/>
        <v>NEUTRO</v>
      </c>
    </row>
    <row r="10" spans="2:27" ht="34.5" customHeight="1">
      <c r="B10" s="52" t="s">
        <v>78</v>
      </c>
      <c r="C10" s="66"/>
      <c r="D10" s="66"/>
      <c r="E10" s="66"/>
      <c r="F10" s="66"/>
      <c r="G10" s="67"/>
      <c r="H10" s="59" t="s">
        <v>72</v>
      </c>
      <c r="I10" s="103"/>
      <c r="J10" s="104"/>
      <c r="K10" s="59" t="s">
        <v>37</v>
      </c>
      <c r="L10" s="103"/>
      <c r="M10" s="104"/>
      <c r="N10" s="16">
        <f>IF(OR(H10="",K10=""),"-",VLOOKUP(R11,$W$7:$Y$15,3,FALSE))</f>
        <v>-8</v>
      </c>
      <c r="O10" s="17" t="str">
        <f t="shared" si="1"/>
        <v>AMEAÇA</v>
      </c>
      <c r="R10" s="23" t="str">
        <f>CONCATENATE(K9,"-",H9)</f>
        <v>Importante-Favorável</v>
      </c>
      <c r="S10" s="23"/>
      <c r="T10" s="23"/>
      <c r="W10" s="21" t="str">
        <f t="shared" ref="W10:W12" si="5">CONCATENATE($S$6,"-",T5)</f>
        <v>Importante-Desfavorável</v>
      </c>
      <c r="Y10" s="22">
        <v>-8</v>
      </c>
      <c r="AA10" s="21" t="str">
        <f t="shared" si="3"/>
        <v>AMEAÇA</v>
      </c>
    </row>
    <row r="11" spans="2:27" ht="30.75" customHeight="1">
      <c r="B11" s="52" t="s">
        <v>79</v>
      </c>
      <c r="C11" s="66"/>
      <c r="D11" s="66"/>
      <c r="E11" s="66"/>
      <c r="F11" s="66"/>
      <c r="G11" s="67"/>
      <c r="H11" s="59" t="s">
        <v>72</v>
      </c>
      <c r="I11" s="103"/>
      <c r="J11" s="104"/>
      <c r="K11" s="59" t="s">
        <v>37</v>
      </c>
      <c r="L11" s="103"/>
      <c r="M11" s="104"/>
      <c r="N11" s="16">
        <f>IF(OR(H11="",K11=""),"-",VLOOKUP(R12,$W$7:$Y$15,3,FALSE))</f>
        <v>-8</v>
      </c>
      <c r="O11" s="17" t="str">
        <f t="shared" si="1"/>
        <v>AMEAÇA</v>
      </c>
      <c r="R11" s="23" t="str">
        <f>CONCATENATE(K10,"-",H10)</f>
        <v>Importante-Desfavorável</v>
      </c>
      <c r="S11" s="23"/>
      <c r="T11" s="23"/>
      <c r="W11" s="21" t="str">
        <f t="shared" si="5"/>
        <v>Importante-Neutro</v>
      </c>
      <c r="Y11" s="22">
        <v>-2</v>
      </c>
      <c r="AA11" s="21" t="str">
        <f t="shared" si="3"/>
        <v>AMEAÇA</v>
      </c>
    </row>
    <row r="12" spans="2:27" ht="36" customHeight="1">
      <c r="B12" s="52" t="s">
        <v>80</v>
      </c>
      <c r="C12" s="66"/>
      <c r="D12" s="66"/>
      <c r="E12" s="66"/>
      <c r="F12" s="66"/>
      <c r="G12" s="67"/>
      <c r="H12" s="59" t="s">
        <v>72</v>
      </c>
      <c r="I12" s="103"/>
      <c r="J12" s="104"/>
      <c r="K12" s="59" t="s">
        <v>37</v>
      </c>
      <c r="L12" s="103"/>
      <c r="M12" s="104"/>
      <c r="N12" s="16">
        <f>IF(OR(H12="",K12=""),"-",VLOOKUP(R13,$W$7:$Y$15,3,FALSE))</f>
        <v>-8</v>
      </c>
      <c r="O12" s="17" t="str">
        <f t="shared" si="1"/>
        <v>AMEAÇA</v>
      </c>
      <c r="R12" s="23" t="str">
        <f>CONCATENATE(K11,"-",H11)</f>
        <v>Importante-Desfavorável</v>
      </c>
      <c r="S12" s="23"/>
      <c r="T12" s="23"/>
      <c r="W12" s="21" t="str">
        <f t="shared" si="5"/>
        <v>Importante-Favorável</v>
      </c>
      <c r="Y12" s="22">
        <v>8</v>
      </c>
      <c r="AA12" s="21" t="str">
        <f t="shared" si="3"/>
        <v>OPORTUNIDADE</v>
      </c>
    </row>
    <row r="13" spans="2:27" ht="33" customHeight="1">
      <c r="B13" s="52" t="s">
        <v>81</v>
      </c>
      <c r="C13" s="66"/>
      <c r="D13" s="66"/>
      <c r="E13" s="66"/>
      <c r="F13" s="66"/>
      <c r="G13" s="67"/>
      <c r="H13" s="59" t="s">
        <v>72</v>
      </c>
      <c r="I13" s="103"/>
      <c r="J13" s="104"/>
      <c r="K13" s="59" t="s">
        <v>71</v>
      </c>
      <c r="L13" s="103"/>
      <c r="M13" s="104"/>
      <c r="N13" s="16">
        <f>IF(OR(H13="",K13=""),"-",VLOOKUP(R14,$W$7:$Y$15,3,FALSE))</f>
        <v>-10</v>
      </c>
      <c r="O13" s="17" t="str">
        <f t="shared" si="1"/>
        <v>AMEAÇA</v>
      </c>
      <c r="R13" s="23" t="str">
        <f>CONCATENATE(K12,"-",H12)</f>
        <v>Importante-Desfavorável</v>
      </c>
      <c r="S13" s="23"/>
      <c r="T13" s="23"/>
      <c r="W13" s="21" t="str">
        <f t="shared" ref="W13:W15" si="6">CONCATENATE($S$7,"-",T5)</f>
        <v>Muito Importante-Desfavorável</v>
      </c>
      <c r="Y13" s="22">
        <v>-10</v>
      </c>
      <c r="AA13" s="21" t="str">
        <f t="shared" si="3"/>
        <v>AMEAÇA</v>
      </c>
    </row>
    <row r="14" spans="2:27" ht="31.5" customHeight="1">
      <c r="B14" s="52" t="s">
        <v>82</v>
      </c>
      <c r="C14" s="66"/>
      <c r="D14" s="66"/>
      <c r="E14" s="66"/>
      <c r="F14" s="66"/>
      <c r="G14" s="67"/>
      <c r="H14" s="59" t="s">
        <v>72</v>
      </c>
      <c r="I14" s="103"/>
      <c r="J14" s="104"/>
      <c r="K14" s="59" t="s">
        <v>37</v>
      </c>
      <c r="L14" s="103"/>
      <c r="M14" s="104"/>
      <c r="N14" s="16">
        <f>IF(OR(H14="",K14=""),"-",VLOOKUP(R15,$W$7:$Y$15,3,FALSE))</f>
        <v>-8</v>
      </c>
      <c r="O14" s="17" t="str">
        <f t="shared" si="1"/>
        <v>AMEAÇA</v>
      </c>
      <c r="R14" s="23" t="str">
        <f>CONCATENATE(K13,"-",H13)</f>
        <v>Muito Importante-Desfavorável</v>
      </c>
      <c r="S14" s="23"/>
      <c r="T14" s="23"/>
      <c r="W14" s="21" t="str">
        <f t="shared" si="6"/>
        <v>Muito Importante-Neutro</v>
      </c>
      <c r="Y14" s="22">
        <v>-4</v>
      </c>
      <c r="AA14" s="21" t="str">
        <f t="shared" si="3"/>
        <v>AMEAÇA</v>
      </c>
    </row>
    <row r="15" spans="2:27" ht="39" customHeight="1">
      <c r="B15" s="52" t="s">
        <v>83</v>
      </c>
      <c r="C15" s="66"/>
      <c r="D15" s="66"/>
      <c r="E15" s="66"/>
      <c r="F15" s="66"/>
      <c r="G15" s="67"/>
      <c r="H15" s="59" t="s">
        <v>74</v>
      </c>
      <c r="I15" s="103"/>
      <c r="J15" s="104"/>
      <c r="K15" s="59" t="s">
        <v>37</v>
      </c>
      <c r="L15" s="103"/>
      <c r="M15" s="104"/>
      <c r="N15" s="16">
        <f>IF(OR(H15="",K15=""),"-",VLOOKUP(R16,$W$7:$Y$15,3,FALSE))</f>
        <v>-2</v>
      </c>
      <c r="O15" s="17" t="str">
        <f t="shared" si="1"/>
        <v>AMEAÇA</v>
      </c>
      <c r="R15" s="23" t="str">
        <f>CONCATENATE(K14,"-",H14)</f>
        <v>Importante-Desfavorável</v>
      </c>
      <c r="S15" s="23"/>
      <c r="T15" s="23"/>
      <c r="W15" s="25" t="str">
        <f t="shared" si="6"/>
        <v>Muito Importante-Favorável</v>
      </c>
      <c r="Y15" s="26">
        <v>10</v>
      </c>
      <c r="AA15" s="25" t="str">
        <f t="shared" si="3"/>
        <v>OPORTUNIDADE</v>
      </c>
    </row>
    <row r="16" spans="2:27" ht="33.75" customHeight="1">
      <c r="B16" s="32"/>
      <c r="C16" s="32"/>
      <c r="D16" s="32"/>
      <c r="E16" s="32"/>
      <c r="F16" s="32"/>
      <c r="G16" s="32"/>
      <c r="H16" s="30"/>
      <c r="I16" s="30"/>
      <c r="J16" s="30"/>
      <c r="K16" s="30"/>
      <c r="L16" s="30"/>
      <c r="M16" s="30"/>
      <c r="N16" s="28">
        <f>SUM(N5:N15)</f>
        <v>-12</v>
      </c>
      <c r="O16" s="29"/>
      <c r="R16" s="23" t="str">
        <f>CONCATENATE(K15,"-",H15)</f>
        <v>Importante-Neutro</v>
      </c>
      <c r="S16" s="23"/>
      <c r="T16" s="23"/>
    </row>
    <row r="17" spans="2:20">
      <c r="B17" s="32"/>
      <c r="C17" s="32"/>
      <c r="D17" s="32"/>
      <c r="E17" s="32"/>
      <c r="F17" s="32"/>
      <c r="G17" s="32"/>
      <c r="R17" s="23" t="e">
        <f>CONCATENATE(#REF!,"-",#REF!)</f>
        <v>#REF!</v>
      </c>
      <c r="S17" s="23"/>
      <c r="T17" s="23"/>
    </row>
    <row r="18" spans="2:20">
      <c r="B18" s="32"/>
      <c r="C18" s="32"/>
      <c r="D18" s="32"/>
      <c r="E18" s="32"/>
      <c r="F18" s="32"/>
      <c r="G18" s="32"/>
      <c r="R18" s="23" t="e">
        <f>CONCATENATE(#REF!,"-",#REF!)</f>
        <v>#REF!</v>
      </c>
      <c r="S18" s="23"/>
      <c r="T18" s="23"/>
    </row>
    <row r="19" spans="2:20">
      <c r="B19" s="32"/>
      <c r="C19" s="32"/>
      <c r="D19" s="32"/>
      <c r="E19" s="32"/>
      <c r="F19" s="32"/>
      <c r="G19" s="32"/>
      <c r="R19" s="23" t="e">
        <f>CONCATENATE(#REF!,"-",#REF!)</f>
        <v>#REF!</v>
      </c>
      <c r="S19" s="23"/>
      <c r="T19" s="23"/>
    </row>
    <row r="20" spans="2:20">
      <c r="R20" s="23" t="e">
        <f>CONCATENATE(#REF!,"-",#REF!)</f>
        <v>#REF!</v>
      </c>
      <c r="S20" s="23"/>
      <c r="T20" s="23"/>
    </row>
    <row r="21" spans="2:20">
      <c r="R21" s="23" t="e">
        <f>CONCATENATE(#REF!,"-",#REF!)</f>
        <v>#REF!</v>
      </c>
      <c r="S21" s="23"/>
      <c r="T21" s="23"/>
    </row>
    <row r="22" spans="2:20" ht="15.75" customHeight="1">
      <c r="R22" s="23" t="e">
        <f>CONCATENATE(#REF!,"-",#REF!)</f>
        <v>#REF!</v>
      </c>
      <c r="S22" s="23"/>
      <c r="T22" s="23"/>
    </row>
    <row r="23" spans="2:20" ht="15.75" customHeight="1">
      <c r="R23" s="23" t="e">
        <f>CONCATENATE(#REF!,"-",#REF!)</f>
        <v>#REF!</v>
      </c>
      <c r="S23" s="23"/>
      <c r="T23" s="23"/>
    </row>
    <row r="24" spans="2:20" ht="15.75" customHeight="1">
      <c r="R24" s="23" t="e">
        <f>CONCATENATE(#REF!,"-",#REF!)</f>
        <v>#REF!</v>
      </c>
      <c r="S24" s="23"/>
      <c r="T24" s="23"/>
    </row>
    <row r="25" spans="2:20" ht="15.75" customHeight="1">
      <c r="R25" s="23" t="e">
        <f>CONCATENATE(#REF!,"-",#REF!)</f>
        <v>#REF!</v>
      </c>
      <c r="S25" s="23"/>
      <c r="T25" s="23"/>
    </row>
    <row r="26" spans="2:20" ht="15.75" customHeight="1">
      <c r="R26" s="23" t="e">
        <f>CONCATENATE(#REF!,"-",#REF!)</f>
        <v>#REF!</v>
      </c>
      <c r="S26" s="23"/>
      <c r="T26" s="23"/>
    </row>
    <row r="27" spans="2:20" ht="15.75" customHeight="1">
      <c r="R27" s="23" t="e">
        <f>CONCATENATE(#REF!,"-",#REF!)</f>
        <v>#REF!</v>
      </c>
      <c r="S27" s="23"/>
      <c r="T27" s="23"/>
    </row>
    <row r="28" spans="2:20" ht="15.75" customHeight="1">
      <c r="R28" s="23" t="e">
        <f>CONCATENATE(#REF!,"-",#REF!)</f>
        <v>#REF!</v>
      </c>
      <c r="S28" s="23"/>
      <c r="T28" s="23"/>
    </row>
    <row r="29" spans="2:20" ht="15.75" customHeight="1"/>
    <row r="30" spans="2:20" ht="15.75" customHeight="1"/>
    <row r="31" spans="2:20" ht="15.75" customHeight="1"/>
    <row r="32" spans="2:20" ht="15.75" customHeight="1"/>
  </sheetData>
  <mergeCells count="38">
    <mergeCell ref="W4:AA4"/>
    <mergeCell ref="H4:J4"/>
    <mergeCell ref="K4:M4"/>
    <mergeCell ref="K5:M5"/>
    <mergeCell ref="K6:M6"/>
    <mergeCell ref="H5:J5"/>
    <mergeCell ref="H6:J6"/>
    <mergeCell ref="B12:G12"/>
    <mergeCell ref="H12:J12"/>
    <mergeCell ref="K12:M12"/>
    <mergeCell ref="K11:M11"/>
    <mergeCell ref="B2:O2"/>
    <mergeCell ref="K9:M9"/>
    <mergeCell ref="K10:M10"/>
    <mergeCell ref="B8:G8"/>
    <mergeCell ref="B9:G9"/>
    <mergeCell ref="B4:G4"/>
    <mergeCell ref="B5:G5"/>
    <mergeCell ref="B6:G6"/>
    <mergeCell ref="H7:J7"/>
    <mergeCell ref="B7:G7"/>
    <mergeCell ref="K7:M7"/>
    <mergeCell ref="K15:M15"/>
    <mergeCell ref="H15:J15"/>
    <mergeCell ref="B13:G13"/>
    <mergeCell ref="H13:J13"/>
    <mergeCell ref="K8:M8"/>
    <mergeCell ref="B15:G15"/>
    <mergeCell ref="B14:G14"/>
    <mergeCell ref="H14:J14"/>
    <mergeCell ref="K14:M14"/>
    <mergeCell ref="K13:M13"/>
    <mergeCell ref="B10:G10"/>
    <mergeCell ref="H10:J10"/>
    <mergeCell ref="H8:J8"/>
    <mergeCell ref="H9:J9"/>
    <mergeCell ref="B11:G11"/>
    <mergeCell ref="H11:J11"/>
  </mergeCells>
  <conditionalFormatting sqref="N5:N15">
    <cfRule type="cellIs" dxfId="0" priority="1" operator="lessThan">
      <formula>0</formula>
    </cfRule>
  </conditionalFormatting>
  <conditionalFormatting sqref="N5:N15">
    <cfRule type="colorScale" priority="13">
      <colorScale>
        <cfvo type="min"/>
        <cfvo type="percentile" val="50"/>
        <cfvo type="max"/>
        <color rgb="FFF8696B"/>
        <color rgb="FFFFEB84"/>
        <color rgb="FF63BE7B"/>
      </colorScale>
    </cfRule>
  </conditionalFormatting>
  <dataValidations count="2">
    <dataValidation type="list" allowBlank="1" showErrorMessage="1" sqref="H5:H15" xr:uid="{00000000-0002-0000-0300-000000000000}">
      <formula1>$T$5:$T$7</formula1>
    </dataValidation>
    <dataValidation type="list" allowBlank="1" showErrorMessage="1" sqref="K5:K15" xr:uid="{00000000-0002-0000-0300-000001000000}">
      <formula1>$S$5:$S$7</formula1>
    </dataValidation>
  </dataValidations>
  <pageMargins left="0.511811024" right="0.511811024" top="0.78740157499999996" bottom="0.78740157499999996" header="0" footer="0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R27"/>
  <sheetViews>
    <sheetView showGridLines="0" tabSelected="1" workbookViewId="0">
      <selection activeCell="J28" sqref="J28"/>
    </sheetView>
  </sheetViews>
  <sheetFormatPr defaultColWidth="14.42578125" defaultRowHeight="15" customHeight="1"/>
  <cols>
    <col min="1" max="1" width="5.42578125" customWidth="1"/>
    <col min="2" max="16" width="9.140625" customWidth="1"/>
    <col min="17" max="17" width="15.42578125" customWidth="1"/>
    <col min="18" max="18" width="9.140625" customWidth="1"/>
    <col min="19" max="19" width="7.42578125" customWidth="1"/>
  </cols>
  <sheetData>
    <row r="2" spans="17:18">
      <c r="Q2" s="17" t="s">
        <v>84</v>
      </c>
      <c r="R2" s="17" t="s">
        <v>85</v>
      </c>
    </row>
    <row r="4" spans="17:18">
      <c r="Q4" s="23" t="s">
        <v>86</v>
      </c>
      <c r="R4" s="23">
        <f>SUMIF('Fatores Internos'!$N$6:$N$23,"&gt;0")</f>
        <v>88</v>
      </c>
    </row>
    <row r="5" spans="17:18">
      <c r="Q5" s="23" t="s">
        <v>87</v>
      </c>
      <c r="R5" s="23">
        <f>SUMIF('Fatores Externos'!$N$5:$N$15,"&gt;0")</f>
        <v>36</v>
      </c>
    </row>
    <row r="6" spans="17:18">
      <c r="Q6" s="23" t="s">
        <v>88</v>
      </c>
      <c r="R6" s="23">
        <f>ABS(SUMIF('Fatores Internos'!$N$6:$N$23,"&lt;0"))</f>
        <v>34</v>
      </c>
    </row>
    <row r="7" spans="17:18">
      <c r="Q7" s="23" t="s">
        <v>89</v>
      </c>
      <c r="R7" s="23">
        <f>ABS(SUMIF('Fatores Externos'!$N$5:$N$15,"&lt;0"))</f>
        <v>48</v>
      </c>
    </row>
    <row r="20" spans="2:3" ht="15.75" customHeight="1"/>
    <row r="21" spans="2:3" ht="15.75" customHeight="1"/>
    <row r="22" spans="2:3" ht="15.75" customHeight="1"/>
    <row r="23" spans="2:3" ht="15.75" customHeight="1"/>
    <row r="24" spans="2:3" ht="15.75" customHeight="1"/>
    <row r="25" spans="2:3" ht="15.75" customHeight="1"/>
    <row r="27" spans="2:3" ht="15" customHeight="1">
      <c r="B27" t="s">
        <v>90</v>
      </c>
      <c r="C27" t="s">
        <v>91</v>
      </c>
    </row>
  </sheetData>
  <pageMargins left="0.511811024" right="0.511811024" top="0.78740157499999996" bottom="0.78740157499999996" header="0" footer="0"/>
  <pageSetup orientation="landscape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a2a539f4-b50f-42f3-b2a4-1a53eefd05ed" xsi:nil="true"/>
    <lcf76f155ced4ddcb4097134ff3c332f xmlns="b01b3f48-e6f8-48ae-bd26-1ce552eb53c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4D25317A6563E47A7388D67D2D8FBDD" ma:contentTypeVersion="12" ma:contentTypeDescription="Crie um novo documento." ma:contentTypeScope="" ma:versionID="7686d5b87a4b009ff4c4b117a5b3720a">
  <xsd:schema xmlns:xsd="http://www.w3.org/2001/XMLSchema" xmlns:xs="http://www.w3.org/2001/XMLSchema" xmlns:p="http://schemas.microsoft.com/office/2006/metadata/properties" xmlns:ns2="b01b3f48-e6f8-48ae-bd26-1ce552eb53c8" xmlns:ns3="a2a539f4-b50f-42f3-b2a4-1a53eefd05ed" targetNamespace="http://schemas.microsoft.com/office/2006/metadata/properties" ma:root="true" ma:fieldsID="f1b71741a7d54abc8f08567d9f84a0ec" ns2:_="" ns3:_="">
    <xsd:import namespace="b01b3f48-e6f8-48ae-bd26-1ce552eb53c8"/>
    <xsd:import namespace="a2a539f4-b50f-42f3-b2a4-1a53eefd05e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1b3f48-e6f8-48ae-bd26-1ce552eb53c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f329f067-9640-44d5-8564-a72189d1322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a539f4-b50f-42f3-b2a4-1a53eefd05ed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06f0ec10-0299-4a33-83fa-b63510549010}" ma:internalName="TaxCatchAll" ma:showField="CatchAllData" ma:web="a2a539f4-b50f-42f3-b2a4-1a53eefd05e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2C69085-BAD0-4FFB-9BC3-184D7B2190E2}"/>
</file>

<file path=customXml/itemProps2.xml><?xml version="1.0" encoding="utf-8"?>
<ds:datastoreItem xmlns:ds="http://schemas.openxmlformats.org/officeDocument/2006/customXml" ds:itemID="{FF35A277-88FB-4CE3-9A91-E4459EA455E5}"/>
</file>

<file path=customXml/itemProps3.xml><?xml version="1.0" encoding="utf-8"?>
<ds:datastoreItem xmlns:ds="http://schemas.openxmlformats.org/officeDocument/2006/customXml" ds:itemID="{F6A9BFB7-A550-4BAF-BAFE-F405B0CC35C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ROSILANE PONTES BERNARD</dc:creator>
  <cp:keywords/>
  <dc:description/>
  <cp:lastModifiedBy>DAYANE DORNELLES</cp:lastModifiedBy>
  <cp:revision/>
  <dcterms:created xsi:type="dcterms:W3CDTF">2024-09-10T18:09:48Z</dcterms:created>
  <dcterms:modified xsi:type="dcterms:W3CDTF">2025-03-11T18:31:16Z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0x01010064D25317A6563E47A7388D67D2D8FBDD</vt:lpwstr>
  </property>
  <property fmtid="{D5CDD505-2E9C-101B-9397-08002B2CF9AE}" pid="3" name="MediaServiceImageTags">
    <vt:lpwstr/>
  </property>
</Properties>
</file>